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<sst xmlns="http://schemas.openxmlformats.org/spreadsheetml/2006/main" count="352" uniqueCount="159">
  <si>
    <t>全市20项民生实事1—10月份目标任务进展情况表</t>
  </si>
  <si>
    <t>全市20项民生实事1—９月份目标任务进展情况表</t>
  </si>
  <si>
    <t>县区名称</t>
  </si>
  <si>
    <t>一、皖北地区群众喝上引调水工程（共5项指标）</t>
  </si>
  <si>
    <t>二、区域医疗水平提升行动（我市无此项任务）</t>
  </si>
  <si>
    <t>三、“四好农村路”建设（共3项指标）</t>
  </si>
  <si>
    <t>四—1、 棚户区改造（共2项指标）</t>
  </si>
  <si>
    <t>四—2、 老旧小区改造（共3项指标）</t>
  </si>
  <si>
    <t>五、养老服务和智慧养老（共5项指标）</t>
  </si>
  <si>
    <t>六、幼儿托育和学前教育促进（共4项指标）</t>
  </si>
  <si>
    <t>七、就业促进工程（共6项指标）</t>
  </si>
  <si>
    <t>八、城乡适龄妇女“两癌”免费筛查（共4项指标）</t>
  </si>
  <si>
    <t>九、困难群众救助（共8项指标）</t>
  </si>
  <si>
    <t>十、重特大疾病医疗保险和救助工程（共7项指标）</t>
  </si>
  <si>
    <t>十一、困难残疾人康复（共4项指标）</t>
  </si>
  <si>
    <t>十二、困难职工帮扶（共3项指标）</t>
  </si>
  <si>
    <t>十三、中小学课后服务（共1项指标）</t>
  </si>
  <si>
    <t>十四、15分钟健身圈建设（共1项指标）</t>
  </si>
  <si>
    <t>十五、15分钟阅读圈建设（共1项指标）</t>
  </si>
  <si>
    <t>十六、“惠民菜篮子”运营（共1项指标）</t>
  </si>
  <si>
    <t>十七、老年助餐服务（共3项指标）</t>
  </si>
  <si>
    <t>十八、老年人门诊就医便民服务（共1项指标）</t>
  </si>
  <si>
    <t>十九、食品安全“你点我检”（共1项指标）</t>
  </si>
  <si>
    <t>二十、城乡困难群体法律援助（共1项指标）</t>
  </si>
  <si>
    <t>责任单位：市水利局</t>
  </si>
  <si>
    <t>责任单位：市卫生健康委</t>
  </si>
  <si>
    <t>责任单位：市交通运输局</t>
  </si>
  <si>
    <t>责任单位：市住房和城乡建设局</t>
  </si>
  <si>
    <t>责任单位：市民政局</t>
  </si>
  <si>
    <t>责任单位：市卫健委</t>
  </si>
  <si>
    <t>责任单位：市教体局</t>
  </si>
  <si>
    <t>责任单位：市人力资源社会保障局</t>
  </si>
  <si>
    <t>责任单位：市妇联</t>
  </si>
  <si>
    <t>责任单位：市医保局</t>
  </si>
  <si>
    <t>责任单位：市残联</t>
  </si>
  <si>
    <t>责任单位：市总工会</t>
  </si>
  <si>
    <t>责任单位：市文化和旅游局</t>
  </si>
  <si>
    <t>责任单位：市发展改革委</t>
  </si>
  <si>
    <t>责任单位：市市场监管局</t>
  </si>
  <si>
    <t>责任单位：市司法局</t>
  </si>
  <si>
    <t>开工项目数（处）</t>
  </si>
  <si>
    <t>续建项目数（处）</t>
  </si>
  <si>
    <t>新建取水泵站（处）</t>
  </si>
  <si>
    <t>新建输水管道（公里）</t>
  </si>
  <si>
    <t>新建配水管道（公里）</t>
  </si>
  <si>
    <t>农村公路提质改造工程（公里）</t>
  </si>
  <si>
    <t>农村公路养护提升工程
（公里）</t>
  </si>
  <si>
    <t>新开工（套）</t>
  </si>
  <si>
    <t>基本建成（套）</t>
  </si>
  <si>
    <t>小区数（个)</t>
  </si>
  <si>
    <t>居民户数（户)</t>
  </si>
  <si>
    <t>住宅建筑面积（万平方米）</t>
  </si>
  <si>
    <t>计划投资额（万元）</t>
  </si>
  <si>
    <t>累计完成投资（万元）</t>
  </si>
  <si>
    <t>投资完成率</t>
  </si>
  <si>
    <t>支持家庭承担养老功能</t>
  </si>
  <si>
    <t>村级养老服务站（农村幸福院）建设（个）</t>
  </si>
  <si>
    <t>县（区域）级特困人员供养服务设施改造完成（个）</t>
  </si>
  <si>
    <t>智慧养老机构（家）</t>
  </si>
  <si>
    <t>幼儿托育新增托位数（个）</t>
  </si>
  <si>
    <t>新建、改扩建公办幼儿园（所）</t>
  </si>
  <si>
    <t>幼儿资助（人次）</t>
  </si>
  <si>
    <t>就业困难人员就业兜底计划（三公里就业圈）-试点数（个）</t>
  </si>
  <si>
    <t>高校毕业生等青年群体就业见习帮扶计划-参加见习人数（人）</t>
  </si>
  <si>
    <t>求职用工精准对接计划
-招聘活动数（场次）</t>
  </si>
  <si>
    <t>求职用工精准对接计划
-服务企业数（户次）</t>
  </si>
  <si>
    <t>求职用工精准对接计划-达成意向数（人次）</t>
  </si>
  <si>
    <t>高质量就业技能提升计划-新技工培养人数（人）</t>
  </si>
  <si>
    <t>农村—
宫颈癌筛查（人）</t>
  </si>
  <si>
    <t>农村—
乳腺癌筛查（人）</t>
  </si>
  <si>
    <t>城镇-
宫颈癌筛查（人）</t>
  </si>
  <si>
    <t>城镇-
乳腺癌筛查（人）</t>
  </si>
  <si>
    <t>最低生活保障</t>
  </si>
  <si>
    <t>特困人员供养（人）</t>
  </si>
  <si>
    <t>孤儿基本生活保障（人）</t>
  </si>
  <si>
    <t>临时救助</t>
  </si>
  <si>
    <t>生活无着人员社会救助</t>
  </si>
  <si>
    <t>困难残疾人生活补贴</t>
  </si>
  <si>
    <t>重度残疾人护理补贴</t>
  </si>
  <si>
    <t>基本医疗保险参保率目标任务</t>
  </si>
  <si>
    <t>重点救助对象基本医疗保险参保率</t>
  </si>
  <si>
    <t>城乡居民基本医疗保险政策范围内住院费用报销比例</t>
  </si>
  <si>
    <t>职工基本医疗保险政策范围内住院费用报销比例</t>
  </si>
  <si>
    <t>基本医保普通门诊政策范围内费用报销比例</t>
  </si>
  <si>
    <t>大病保险合规费用报销比例</t>
  </si>
  <si>
    <t>特困人员、低保对象合规医疗费用救助比例</t>
  </si>
  <si>
    <t>困难精神残疾人药费补助人数（人）</t>
  </si>
  <si>
    <t>残疾儿童康复救助—康复训练（人）</t>
  </si>
  <si>
    <t>残疾儿童康复救助—适配假肢矫形器（人）</t>
  </si>
  <si>
    <t>残疾儿童康复救助—适配其他辅助器具</t>
  </si>
  <si>
    <t>生活救助（户）</t>
  </si>
  <si>
    <t>子女助学（人）</t>
  </si>
  <si>
    <t>医疗救助（户）</t>
  </si>
  <si>
    <t>参与课后服务学校（所）</t>
  </si>
  <si>
    <t>建设任务（个）</t>
  </si>
  <si>
    <t>城市阅读空间（个）</t>
  </si>
  <si>
    <t>“惠民菜篮子”门店数（家）</t>
  </si>
  <si>
    <t>老年食堂（个）</t>
  </si>
  <si>
    <t>社区助餐点（个）</t>
  </si>
  <si>
    <t>农村助餐点（个）</t>
  </si>
  <si>
    <t>服务任务（人）</t>
  </si>
  <si>
    <t>任务数（批次）</t>
  </si>
  <si>
    <t>案件数（件）</t>
  </si>
  <si>
    <t>目标任务</t>
  </si>
  <si>
    <t>完成情况</t>
  </si>
  <si>
    <t>完成率</t>
  </si>
  <si>
    <t>实施任务（公里）</t>
  </si>
  <si>
    <t>开工情况</t>
  </si>
  <si>
    <t>完工任务（公里）</t>
  </si>
  <si>
    <t>完工情况</t>
  </si>
  <si>
    <t>目标任务(省委文件目标任务:25509户)</t>
  </si>
  <si>
    <t>目标任务(省委文件目标任务:244.61万平方米)</t>
  </si>
  <si>
    <t>特殊困难老年人居家适老化改造（户）目标任务</t>
  </si>
  <si>
    <t>家庭养老床位建设（张）目标任务</t>
  </si>
  <si>
    <t>目标任务(省委文件目标任务:3700个)</t>
  </si>
  <si>
    <t>计划投资（万元）(省委文件计划投资:5703万元)</t>
  </si>
  <si>
    <t>农村低保人数（人）目标任务</t>
  </si>
  <si>
    <t>城市低保人数（人）目标任务</t>
  </si>
  <si>
    <t>累计救助人数（人）</t>
  </si>
  <si>
    <t>累计支出救助资金
（万元）</t>
  </si>
  <si>
    <t>实际救助
（人）</t>
  </si>
  <si>
    <t>累计发放救助资金
（万元）</t>
  </si>
  <si>
    <t>其中：一、二级救助人数</t>
  </si>
  <si>
    <t>其中：三、四级救助人数</t>
  </si>
  <si>
    <t>目标任务（人）</t>
  </si>
  <si>
    <t>实际保障人数（人）</t>
  </si>
  <si>
    <t>累计发放资金（万元）</t>
  </si>
  <si>
    <t>实际完成</t>
  </si>
  <si>
    <t>目标任务-动态管理、应帮尽帮、有进有出(省委文件目标任务:150户)</t>
  </si>
  <si>
    <t>目标任务-动态管理、应帮尽帮、有进有出(省委文件目标任务:10人)</t>
  </si>
  <si>
    <t>目标任务-动态管理、应帮尽帮、有进有出(省委文件目标任务:10户)</t>
  </si>
  <si>
    <t>全市汇总</t>
  </si>
  <si>
    <t xml:space="preserve">继续推进长三角优质医疗资源深度合作，实现医疗资源提质扩容和区域均衡布局。
</t>
  </si>
  <si>
    <t>实现临时救助应救尽救。</t>
  </si>
  <si>
    <t>实现流浪乞讨人员应救尽救。</t>
  </si>
  <si>
    <t>困难残疾人生活补贴标准为残疾等级一、二级每人每月不低于70元，三、四级每人每月不低于60元。</t>
  </si>
  <si>
    <t>重度残疾人护理补贴标准为每人每月不低于65元。</t>
  </si>
  <si>
    <t>＞95%</t>
  </si>
  <si>
    <t>100%</t>
  </si>
  <si>
    <t>70%左右</t>
  </si>
  <si>
    <t>80%左右</t>
  </si>
  <si>
    <t>＞50%</t>
  </si>
  <si>
    <t>≥60%</t>
  </si>
  <si>
    <t>≥70%</t>
  </si>
  <si>
    <t>各市门店不少于10家,现有总量只增不减。</t>
  </si>
  <si>
    <t>市本级</t>
  </si>
  <si>
    <t>矫形器和辅具项目县区任务为建议值，由市残联和县区残联联合开展，任务动态调整-全市已超额完成</t>
  </si>
  <si>
    <t>寿县</t>
  </si>
  <si>
    <t>凤台县</t>
  </si>
  <si>
    <t>已完工</t>
  </si>
  <si>
    <t>大通区</t>
  </si>
  <si>
    <t>田家庵区</t>
  </si>
  <si>
    <t>谢家集区</t>
  </si>
  <si>
    <t>八公山区</t>
  </si>
  <si>
    <t>潘集区</t>
  </si>
  <si>
    <t>毛集实验区</t>
  </si>
  <si>
    <t>经开区</t>
  </si>
  <si>
    <t>高新区</t>
  </si>
  <si>
    <t>备注：因老旧小区改造需小区建成才能体现完成情况和完成率，目前通过投资完成率来体现进展情况。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</si>
</sst>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_ "/>
    <numFmt numFmtId="179" formatCode="0_);[Red]\(0\)"/>
    <numFmt numFmtId="180" formatCode="0.0_);[Red]\(0.0\)"/>
    <numFmt numFmtId="181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仿宋_GB2312"/>
      <family val="0"/>
    </font>
    <font>
      <sz val="12"/>
      <color indexed="8"/>
      <name val="宋体"/>
      <family val="0"/>
    </font>
    <font>
      <b/>
      <sz val="12"/>
      <name val="仿宋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indexed="10"/>
      <name val="Calibri"/>
      <family val="0"/>
    </font>
    <font>
      <sz val="12"/>
      <color rgb="FFFF0000"/>
      <name val="宋体"/>
      <family val="0"/>
    </font>
    <font>
      <sz val="12"/>
      <name val="Cambria"/>
      <family val="0"/>
    </font>
    <font>
      <sz val="11"/>
      <name val="Calibri"/>
      <family val="0"/>
    </font>
    <font>
      <sz val="10"/>
      <name val="Cambria"/>
      <family val="0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 applyProtection="0">
      <alignment vertical="center"/>
    </xf>
    <xf numFmtId="0" fontId="23" fillId="0" borderId="0">
      <alignment/>
      <protection/>
    </xf>
    <xf numFmtId="0" fontId="14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1" applyNumberFormat="0" applyAlignment="0" applyProtection="0"/>
    <xf numFmtId="0" fontId="25" fillId="5" borderId="2" applyNumberFormat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 applyProtection="0">
      <alignment vertical="center"/>
    </xf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1" fillId="0" borderId="5" applyNumberFormat="0" applyFill="0" applyAlignment="0" applyProtection="0"/>
    <xf numFmtId="0" fontId="31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3" fillId="11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3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4" fillId="6" borderId="0" applyNumberFormat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14" fillId="14" borderId="8" applyNumberFormat="0" applyFont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16" fillId="18" borderId="0" applyNumberFormat="0" applyBorder="0" applyAlignment="0" applyProtection="0"/>
    <xf numFmtId="0" fontId="15" fillId="4" borderId="9" applyNumberFormat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24" fillId="3" borderId="9" applyNumberFormat="0" applyAlignment="0" applyProtection="0"/>
    <xf numFmtId="0" fontId="14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1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34" fillId="2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16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 wrapText="1"/>
      <protection/>
    </xf>
    <xf numFmtId="0" fontId="5" fillId="0" borderId="13" xfId="16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3" fillId="0" borderId="11" xfId="16" applyFont="1" applyFill="1" applyBorder="1" applyAlignment="1">
      <alignment horizontal="center" vertical="center" wrapText="1"/>
      <protection/>
    </xf>
    <xf numFmtId="0" fontId="3" fillId="25" borderId="11" xfId="16" applyFont="1" applyFill="1" applyBorder="1" applyAlignment="1">
      <alignment horizontal="center" vertical="center" wrapText="1"/>
      <protection/>
    </xf>
    <xf numFmtId="176" fontId="5" fillId="0" borderId="11" xfId="16" applyNumberFormat="1" applyFont="1" applyFill="1" applyBorder="1" applyAlignment="1">
      <alignment horizontal="center" vertical="center" wrapText="1"/>
      <protection/>
    </xf>
    <xf numFmtId="0" fontId="6" fillId="0" borderId="11" xfId="16" applyFont="1" applyFill="1" applyBorder="1" applyAlignment="1">
      <alignment horizontal="center" vertical="center" wrapText="1"/>
      <protection/>
    </xf>
    <xf numFmtId="9" fontId="6" fillId="0" borderId="11" xfId="16" applyNumberFormat="1" applyFont="1" applyFill="1" applyBorder="1" applyAlignment="1">
      <alignment horizontal="center" vertical="center" wrapText="1"/>
      <protection/>
    </xf>
    <xf numFmtId="0" fontId="0" fillId="0" borderId="11" xfId="16" applyFont="1" applyFill="1" applyBorder="1" applyAlignment="1">
      <alignment horizontal="center" vertical="center" wrapText="1"/>
      <protection/>
    </xf>
    <xf numFmtId="9" fontId="0" fillId="0" borderId="11" xfId="16" applyNumberFormat="1" applyFont="1" applyFill="1" applyBorder="1" applyAlignment="1">
      <alignment horizontal="center" vertical="center" wrapText="1"/>
      <protection/>
    </xf>
    <xf numFmtId="0" fontId="3" fillId="0" borderId="11" xfId="16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1" xfId="16" applyFont="1" applyFill="1" applyBorder="1" applyAlignment="1">
      <alignment vertical="center" wrapText="1"/>
      <protection/>
    </xf>
    <xf numFmtId="0" fontId="5" fillId="0" borderId="14" xfId="16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1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177" fontId="5" fillId="0" borderId="11" xfId="16" applyNumberFormat="1" applyFont="1" applyFill="1" applyBorder="1" applyAlignment="1">
      <alignment horizontal="center" vertical="center" wrapText="1"/>
      <protection/>
    </xf>
    <xf numFmtId="9" fontId="5" fillId="0" borderId="11" xfId="16" applyNumberFormat="1" applyFont="1" applyFill="1" applyBorder="1" applyAlignment="1">
      <alignment horizontal="center" vertical="center" wrapText="1"/>
      <protection/>
    </xf>
    <xf numFmtId="177" fontId="35" fillId="0" borderId="11" xfId="16" applyNumberFormat="1" applyFont="1" applyFill="1" applyBorder="1" applyAlignment="1">
      <alignment vertical="center" wrapText="1"/>
      <protection/>
    </xf>
    <xf numFmtId="177" fontId="35" fillId="0" borderId="11" xfId="0" applyNumberFormat="1" applyFont="1" applyFill="1" applyBorder="1" applyAlignment="1">
      <alignment horizontal="center" vertical="center"/>
    </xf>
    <xf numFmtId="177" fontId="35" fillId="0" borderId="11" xfId="16" applyNumberFormat="1" applyFont="1" applyFill="1" applyBorder="1" applyAlignment="1">
      <alignment horizontal="center" vertical="center" wrapText="1"/>
      <protection/>
    </xf>
    <xf numFmtId="177" fontId="36" fillId="0" borderId="11" xfId="16" applyNumberFormat="1" applyFont="1" applyFill="1" applyBorder="1" applyAlignment="1">
      <alignment horizontal="center" vertical="center" wrapText="1"/>
      <protection/>
    </xf>
    <xf numFmtId="10" fontId="5" fillId="0" borderId="11" xfId="16" applyNumberFormat="1" applyFont="1" applyFill="1" applyBorder="1" applyAlignment="1">
      <alignment horizontal="center" vertical="center" wrapText="1"/>
      <protection/>
    </xf>
    <xf numFmtId="178" fontId="5" fillId="0" borderId="11" xfId="16" applyNumberFormat="1" applyFont="1" applyFill="1" applyBorder="1" applyAlignment="1">
      <alignment horizontal="center" vertical="center" wrapText="1"/>
      <protection/>
    </xf>
    <xf numFmtId="178" fontId="3" fillId="0" borderId="11" xfId="16" applyNumberFormat="1" applyFont="1" applyFill="1" applyBorder="1" applyAlignment="1">
      <alignment vertical="center" wrapText="1"/>
      <protection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25" borderId="12" xfId="16" applyFont="1" applyFill="1" applyBorder="1" applyAlignment="1">
      <alignment horizontal="center" vertical="center" wrapText="1"/>
      <protection/>
    </xf>
    <xf numFmtId="0" fontId="3" fillId="25" borderId="13" xfId="16" applyFont="1" applyFill="1" applyBorder="1" applyAlignment="1">
      <alignment horizontal="center" vertical="center" wrapText="1"/>
      <protection/>
    </xf>
    <xf numFmtId="0" fontId="3" fillId="25" borderId="14" xfId="16" applyFont="1" applyFill="1" applyBorder="1" applyAlignment="1">
      <alignment horizontal="center" vertical="center" wrapText="1"/>
      <protection/>
    </xf>
    <xf numFmtId="0" fontId="3" fillId="25" borderId="11" xfId="16" applyFont="1" applyFill="1" applyBorder="1" applyAlignment="1">
      <alignment horizontal="justify" vertical="center" wrapText="1"/>
      <protection/>
    </xf>
    <xf numFmtId="0" fontId="5" fillId="26" borderId="11" xfId="16" applyFont="1" applyFill="1" applyBorder="1" applyAlignment="1">
      <alignment horizontal="center" vertical="center" wrapText="1"/>
      <protection/>
    </xf>
    <xf numFmtId="0" fontId="6" fillId="26" borderId="11" xfId="16" applyFont="1" applyFill="1" applyBorder="1" applyAlignment="1">
      <alignment horizontal="center" vertical="center" wrapText="1"/>
      <protection/>
    </xf>
    <xf numFmtId="9" fontId="5" fillId="26" borderId="11" xfId="16" applyNumberFormat="1" applyFont="1" applyFill="1" applyBorder="1" applyAlignment="1">
      <alignment horizontal="center" vertical="center" wrapText="1"/>
      <protection/>
    </xf>
    <xf numFmtId="0" fontId="3" fillId="26" borderId="11" xfId="16" applyFont="1" applyFill="1" applyBorder="1" applyAlignment="1">
      <alignment horizontal="center" vertical="center" wrapText="1"/>
      <protection/>
    </xf>
    <xf numFmtId="0" fontId="0" fillId="26" borderId="11" xfId="1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9" fontId="5" fillId="26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5" xfId="16" applyFont="1" applyFill="1" applyBorder="1" applyAlignment="1">
      <alignment horizontal="center" vertical="center"/>
      <protection/>
    </xf>
    <xf numFmtId="0" fontId="5" fillId="0" borderId="11" xfId="16" applyFont="1" applyFill="1" applyBorder="1" applyAlignment="1">
      <alignment horizontal="center" vertical="center" wrapText="1"/>
      <protection/>
    </xf>
    <xf numFmtId="0" fontId="3" fillId="0" borderId="12" xfId="16" applyFont="1" applyFill="1" applyBorder="1" applyAlignment="1">
      <alignment horizontal="center" vertical="center" wrapText="1"/>
      <protection/>
    </xf>
    <xf numFmtId="0" fontId="3" fillId="0" borderId="13" xfId="16" applyFont="1" applyFill="1" applyBorder="1" applyAlignment="1">
      <alignment horizontal="center" vertical="center" wrapText="1"/>
      <protection/>
    </xf>
    <xf numFmtId="9" fontId="3" fillId="0" borderId="11" xfId="16" applyNumberFormat="1" applyFont="1" applyFill="1" applyBorder="1" applyAlignment="1">
      <alignment horizontal="center" vertical="center" wrapText="1"/>
      <protection/>
    </xf>
    <xf numFmtId="0" fontId="3" fillId="0" borderId="14" xfId="16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25" borderId="11" xfId="15" applyFont="1" applyFill="1" applyBorder="1" applyAlignment="1">
      <alignment horizontal="center" vertical="center" wrapText="1"/>
      <protection/>
    </xf>
    <xf numFmtId="0" fontId="3" fillId="25" borderId="11" xfId="59" applyFont="1" applyFill="1" applyBorder="1" applyAlignment="1">
      <alignment horizontal="center" vertical="center" wrapText="1"/>
      <protection/>
    </xf>
    <xf numFmtId="179" fontId="6" fillId="0" borderId="11" xfId="16" applyNumberFormat="1" applyFont="1" applyFill="1" applyBorder="1" applyAlignment="1">
      <alignment horizontal="center" vertical="center" wrapText="1"/>
      <protection/>
    </xf>
    <xf numFmtId="0" fontId="3" fillId="25" borderId="12" xfId="15" applyFont="1" applyFill="1" applyBorder="1" applyAlignment="1">
      <alignment horizontal="center" vertical="center" wrapText="1"/>
      <protection/>
    </xf>
    <xf numFmtId="0" fontId="3" fillId="25" borderId="13" xfId="15" applyFont="1" applyFill="1" applyBorder="1" applyAlignment="1">
      <alignment horizontal="center" vertical="center" wrapText="1"/>
      <protection/>
    </xf>
    <xf numFmtId="0" fontId="3" fillId="25" borderId="14" xfId="15" applyFont="1" applyFill="1" applyBorder="1" applyAlignment="1">
      <alignment horizontal="center" vertical="center" wrapText="1"/>
      <protection/>
    </xf>
    <xf numFmtId="0" fontId="7" fillId="0" borderId="11" xfId="16" applyFont="1" applyFill="1" applyBorder="1" applyAlignment="1">
      <alignment horizontal="center" vertical="center" wrapText="1"/>
      <protection/>
    </xf>
    <xf numFmtId="0" fontId="36" fillId="0" borderId="11" xfId="16" applyFont="1" applyFill="1" applyBorder="1" applyAlignment="1">
      <alignment horizontal="center" vertical="center" wrapText="1"/>
      <protection/>
    </xf>
    <xf numFmtId="9" fontId="36" fillId="0" borderId="11" xfId="16" applyNumberFormat="1" applyFont="1" applyFill="1" applyBorder="1" applyAlignment="1">
      <alignment horizontal="center" vertical="center" wrapText="1"/>
      <protection/>
    </xf>
    <xf numFmtId="0" fontId="37" fillId="0" borderId="11" xfId="18" applyFont="1" applyFill="1" applyBorder="1" applyAlignment="1">
      <alignment horizontal="center" vertical="center" wrapText="1"/>
      <protection/>
    </xf>
    <xf numFmtId="9" fontId="38" fillId="0" borderId="11" xfId="16" applyNumberFormat="1" applyFont="1" applyFill="1" applyBorder="1" applyAlignment="1">
      <alignment horizontal="center" vertical="center" wrapText="1"/>
      <protection/>
    </xf>
    <xf numFmtId="0" fontId="39" fillId="0" borderId="11" xfId="16" applyFont="1" applyFill="1" applyBorder="1" applyAlignment="1">
      <alignment vertical="center" wrapText="1"/>
      <protection/>
    </xf>
    <xf numFmtId="0" fontId="37" fillId="0" borderId="11" xfId="0" applyFont="1" applyFill="1" applyBorder="1" applyAlignment="1">
      <alignment horizontal="center" vertical="center"/>
    </xf>
    <xf numFmtId="0" fontId="39" fillId="0" borderId="11" xfId="72" applyFont="1" applyFill="1" applyBorder="1" applyAlignment="1">
      <alignment horizontal="center" vertical="center" wrapText="1"/>
      <protection/>
    </xf>
    <xf numFmtId="9" fontId="39" fillId="0" borderId="11" xfId="16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/>
    </xf>
    <xf numFmtId="0" fontId="9" fillId="0" borderId="11" xfId="16" applyFont="1" applyFill="1" applyBorder="1" applyAlignment="1">
      <alignment horizontal="center" vertical="center" wrapText="1"/>
      <protection/>
    </xf>
    <xf numFmtId="10" fontId="38" fillId="0" borderId="11" xfId="16" applyNumberFormat="1" applyFont="1" applyFill="1" applyBorder="1" applyAlignment="1">
      <alignment horizontal="center" vertical="center" wrapText="1"/>
      <protection/>
    </xf>
    <xf numFmtId="0" fontId="39" fillId="0" borderId="11" xfId="18" applyFont="1" applyFill="1" applyBorder="1" applyAlignment="1">
      <alignment horizontal="center" vertical="center" wrapText="1"/>
      <protection/>
    </xf>
    <xf numFmtId="0" fontId="39" fillId="0" borderId="11" xfId="16" applyFont="1" applyFill="1" applyBorder="1" applyAlignment="1">
      <alignment horizontal="center" vertical="center" wrapText="1"/>
      <protection/>
    </xf>
    <xf numFmtId="10" fontId="39" fillId="0" borderId="11" xfId="16" applyNumberFormat="1" applyFont="1" applyFill="1" applyBorder="1" applyAlignment="1">
      <alignment horizontal="center" vertical="center" wrapText="1"/>
      <protection/>
    </xf>
    <xf numFmtId="10" fontId="39" fillId="0" borderId="11" xfId="16" applyNumberFormat="1" applyFont="1" applyFill="1" applyBorder="1" applyAlignment="1">
      <alignment vertical="center" wrapText="1"/>
      <protection/>
    </xf>
    <xf numFmtId="0" fontId="40" fillId="0" borderId="11" xfId="16" applyFont="1" applyFill="1" applyBorder="1" applyAlignment="1">
      <alignment vertical="center" wrapText="1"/>
      <protection/>
    </xf>
    <xf numFmtId="0" fontId="7" fillId="0" borderId="11" xfId="0" applyFont="1" applyBorder="1" applyAlignment="1">
      <alignment horizontal="center" vertical="center" wrapText="1"/>
    </xf>
    <xf numFmtId="10" fontId="40" fillId="0" borderId="11" xfId="16" applyNumberFormat="1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9" fontId="5" fillId="26" borderId="11" xfId="0" applyNumberFormat="1" applyFont="1" applyFill="1" applyBorder="1" applyAlignment="1">
      <alignment horizontal="center" vertical="center" wrapText="1"/>
    </xf>
    <xf numFmtId="0" fontId="3" fillId="0" borderId="16" xfId="16" applyFont="1" applyFill="1" applyBorder="1" applyAlignment="1">
      <alignment horizontal="center" vertical="center" wrapText="1"/>
      <protection/>
    </xf>
    <xf numFmtId="0" fontId="3" fillId="0" borderId="17" xfId="16" applyFont="1" applyFill="1" applyBorder="1" applyAlignment="1">
      <alignment horizontal="center" vertical="center" wrapText="1"/>
      <protection/>
    </xf>
    <xf numFmtId="0" fontId="41" fillId="0" borderId="11" xfId="16" applyFont="1" applyFill="1" applyBorder="1" applyAlignment="1">
      <alignment horizontal="center" vertical="center" wrapText="1"/>
      <protection/>
    </xf>
    <xf numFmtId="0" fontId="3" fillId="0" borderId="18" xfId="16" applyFont="1" applyFill="1" applyBorder="1" applyAlignment="1">
      <alignment horizontal="center" vertical="center" wrapText="1"/>
      <protection/>
    </xf>
    <xf numFmtId="180" fontId="3" fillId="25" borderId="11" xfId="16" applyNumberFormat="1" applyFont="1" applyFill="1" applyBorder="1" applyAlignment="1">
      <alignment horizontal="center" vertical="center" wrapText="1"/>
      <protection/>
    </xf>
    <xf numFmtId="181" fontId="6" fillId="0" borderId="11" xfId="16" applyNumberFormat="1" applyFont="1" applyFill="1" applyBorder="1" applyAlignment="1">
      <alignment horizontal="center" vertical="center" wrapText="1"/>
      <protection/>
    </xf>
    <xf numFmtId="178" fontId="0" fillId="0" borderId="11" xfId="16" applyNumberFormat="1" applyFont="1" applyFill="1" applyBorder="1" applyAlignment="1">
      <alignment horizontal="center" vertical="center" wrapText="1"/>
      <protection/>
    </xf>
    <xf numFmtId="181" fontId="41" fillId="0" borderId="11" xfId="16" applyNumberFormat="1" applyFont="1" applyFill="1" applyBorder="1" applyAlignment="1">
      <alignment horizontal="center" vertical="center" wrapText="1"/>
      <protection/>
    </xf>
    <xf numFmtId="181" fontId="0" fillId="0" borderId="11" xfId="16" applyNumberFormat="1" applyFont="1" applyFill="1" applyBorder="1" applyAlignment="1">
      <alignment horizontal="center" vertical="center" wrapText="1"/>
      <protection/>
    </xf>
    <xf numFmtId="0" fontId="3" fillId="0" borderId="16" xfId="16" applyFont="1" applyFill="1" applyBorder="1" applyAlignment="1">
      <alignment horizontal="justify" vertical="center" wrapText="1"/>
      <protection/>
    </xf>
    <xf numFmtId="0" fontId="3" fillId="0" borderId="17" xfId="16" applyFont="1" applyFill="1" applyBorder="1" applyAlignment="1">
      <alignment horizontal="justify" vertical="center" wrapText="1"/>
      <protection/>
    </xf>
    <xf numFmtId="0" fontId="3" fillId="0" borderId="18" xfId="16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10" fontId="5" fillId="0" borderId="16" xfId="0" applyNumberFormat="1" applyFont="1" applyFill="1" applyBorder="1" applyAlignment="1">
      <alignment horizontal="center" vertical="center" wrapText="1"/>
    </xf>
    <xf numFmtId="9" fontId="3" fillId="0" borderId="11" xfId="67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9" fontId="5" fillId="0" borderId="11" xfId="67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 wrapText="1"/>
    </xf>
    <xf numFmtId="9" fontId="5" fillId="0" borderId="11" xfId="67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1" fontId="5" fillId="0" borderId="11" xfId="16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181" fontId="3" fillId="25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42" fillId="0" borderId="11" xfId="16" applyFont="1" applyFill="1" applyBorder="1" applyAlignment="1">
      <alignment horizontal="center" vertical="center" wrapText="1"/>
      <protection/>
    </xf>
    <xf numFmtId="0" fontId="43" fillId="26" borderId="11" xfId="0" applyFont="1" applyFill="1" applyBorder="1" applyAlignment="1">
      <alignment horizontal="center" vertical="center" wrapText="1"/>
    </xf>
    <xf numFmtId="0" fontId="1" fillId="0" borderId="11" xfId="17" applyFont="1" applyFill="1" applyBorder="1" applyAlignment="1" applyProtection="1">
      <alignment horizontal="center" vertical="center" wrapText="1"/>
      <protection/>
    </xf>
    <xf numFmtId="0" fontId="44" fillId="0" borderId="11" xfId="16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0" fontId="3" fillId="0" borderId="11" xfId="17" applyFont="1" applyFill="1" applyBorder="1" applyAlignment="1" applyProtection="1">
      <alignment horizontal="center" vertical="center" wrapText="1"/>
      <protection/>
    </xf>
    <xf numFmtId="0" fontId="7" fillId="0" borderId="12" xfId="16" applyFont="1" applyFill="1" applyBorder="1" applyAlignment="1">
      <alignment horizontal="center" vertical="center" wrapText="1"/>
      <protection/>
    </xf>
    <xf numFmtId="0" fontId="7" fillId="0" borderId="13" xfId="16" applyFont="1" applyFill="1" applyBorder="1" applyAlignment="1">
      <alignment horizontal="center" vertical="center" wrapText="1"/>
      <protection/>
    </xf>
    <xf numFmtId="0" fontId="7" fillId="0" borderId="14" xfId="16" applyFont="1" applyFill="1" applyBorder="1" applyAlignment="1">
      <alignment horizontal="center" vertical="center" wrapText="1"/>
      <protection/>
    </xf>
    <xf numFmtId="0" fontId="12" fillId="0" borderId="11" xfId="16" applyFont="1" applyFill="1" applyBorder="1" applyAlignment="1">
      <alignment horizontal="center" vertical="center" wrapText="1"/>
      <protection/>
    </xf>
    <xf numFmtId="0" fontId="12" fillId="26" borderId="11" xfId="16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1" xfId="16" applyFont="1" applyFill="1" applyBorder="1" applyAlignment="1">
      <alignment vertical="center" wrapText="1"/>
      <protection/>
    </xf>
    <xf numFmtId="0" fontId="35" fillId="0" borderId="11" xfId="16" applyFont="1" applyFill="1" applyBorder="1" applyAlignment="1">
      <alignment horizontal="center" vertical="center" wrapText="1"/>
      <protection/>
    </xf>
    <xf numFmtId="0" fontId="7" fillId="25" borderId="11" xfId="0" applyFont="1" applyFill="1" applyBorder="1" applyAlignment="1">
      <alignment horizontal="center" vertical="center" wrapText="1"/>
    </xf>
    <xf numFmtId="10" fontId="6" fillId="0" borderId="11" xfId="16" applyNumberFormat="1" applyFont="1" applyFill="1" applyBorder="1" applyAlignment="1">
      <alignment horizontal="center" vertical="center" wrapText="1"/>
      <protection/>
    </xf>
    <xf numFmtId="10" fontId="6" fillId="26" borderId="11" xfId="16" applyNumberFormat="1" applyFont="1" applyFill="1" applyBorder="1" applyAlignment="1">
      <alignment horizontal="center" vertical="center" wrapText="1"/>
      <protection/>
    </xf>
    <xf numFmtId="10" fontId="0" fillId="0" borderId="11" xfId="16" applyNumberFormat="1" applyFont="1" applyFill="1" applyBorder="1" applyAlignment="1">
      <alignment horizontal="center" vertical="center" wrapText="1"/>
      <protection/>
    </xf>
    <xf numFmtId="0" fontId="1" fillId="26" borderId="11" xfId="0" applyFont="1" applyFill="1" applyBorder="1" applyAlignment="1">
      <alignment horizontal="center" vertical="center" wrapText="1"/>
    </xf>
    <xf numFmtId="10" fontId="0" fillId="26" borderId="11" xfId="16" applyNumberFormat="1" applyFont="1" applyFill="1" applyBorder="1" applyAlignment="1">
      <alignment horizontal="center" vertical="center" wrapText="1"/>
      <protection/>
    </xf>
    <xf numFmtId="0" fontId="1" fillId="0" borderId="11" xfId="16" applyFont="1" applyFill="1" applyBorder="1" applyAlignment="1">
      <alignment horizontal="center" vertical="center" wrapText="1"/>
      <protection/>
    </xf>
    <xf numFmtId="0" fontId="1" fillId="26" borderId="11" xfId="16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9" fontId="3" fillId="0" borderId="11" xfId="67" applyFont="1" applyFill="1" applyBorder="1" applyAlignment="1" quotePrefix="1">
      <alignment horizontal="center" vertical="center" wrapText="1"/>
    </xf>
    <xf numFmtId="9" fontId="5" fillId="0" borderId="11" xfId="67" applyFont="1" applyFill="1" applyBorder="1" applyAlignment="1" quotePrefix="1">
      <alignment horizontal="center" vertical="center" wrapText="1"/>
    </xf>
  </cellXfs>
  <cellStyles count="63">
    <cellStyle name="Normal" xfId="0"/>
    <cellStyle name="常规_征求意见_3" xfId="15"/>
    <cellStyle name="常规_Sheet1" xfId="16"/>
    <cellStyle name="常规 2 7 2" xfId="17"/>
    <cellStyle name="常规 2" xfId="18"/>
    <cellStyle name="常规 15" xfId="19"/>
    <cellStyle name="常规 13" xfId="20"/>
    <cellStyle name="常规 12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常规 90" xfId="29"/>
    <cellStyle name="标题 2" xfId="30"/>
    <cellStyle name="常规 2 3" xfId="31"/>
    <cellStyle name="40% - 强调文字颜色 5" xfId="32"/>
    <cellStyle name="Comma [0]" xfId="33"/>
    <cellStyle name="40% - 强调文字颜色 6" xfId="34"/>
    <cellStyle name="Hyperlink" xfId="35"/>
    <cellStyle name="强调文字颜色 5" xfId="36"/>
    <cellStyle name="标题 3" xfId="37"/>
    <cellStyle name="汇总" xfId="38"/>
    <cellStyle name="20% - 强调文字颜色 1" xfId="39"/>
    <cellStyle name="常规 7" xfId="40"/>
    <cellStyle name="40% - 强调文字颜色 1" xfId="41"/>
    <cellStyle name="强调文字颜色 6" xfId="42"/>
    <cellStyle name="Comma" xfId="43"/>
    <cellStyle name="标题" xfId="44"/>
    <cellStyle name="Followed Hyperlink" xfId="45"/>
    <cellStyle name="40% - 强调文字颜色 4" xfId="46"/>
    <cellStyle name="常规 3" xfId="47"/>
    <cellStyle name="链接单元格" xfId="48"/>
    <cellStyle name="标题 4" xfId="49"/>
    <cellStyle name="20% - 强调文字颜色 2" xfId="50"/>
    <cellStyle name="Currency [0]" xfId="51"/>
    <cellStyle name="警告文本" xfId="52"/>
    <cellStyle name="常规 8" xfId="53"/>
    <cellStyle name="40% - 强调文字颜色 2" xfId="54"/>
    <cellStyle name="注释" xfId="55"/>
    <cellStyle name="60% - 强调文字颜色 3" xfId="56"/>
    <cellStyle name="好" xfId="57"/>
    <cellStyle name="20% - 强调文字颜色 5" xfId="58"/>
    <cellStyle name="常规_征求意见_2" xfId="59"/>
    <cellStyle name="适中" xfId="60"/>
    <cellStyle name="计算" xfId="61"/>
    <cellStyle name="强调文字颜色 1" xfId="62"/>
    <cellStyle name="60% - 强调文字颜色 4" xfId="63"/>
    <cellStyle name="60% - 强调文字颜色 1" xfId="64"/>
    <cellStyle name="强调文字颜色 2" xfId="65"/>
    <cellStyle name="60% - 强调文字颜色 5" xfId="66"/>
    <cellStyle name="Percent" xfId="67"/>
    <cellStyle name="60% - 强调文字颜色 2" xfId="68"/>
    <cellStyle name="Currency" xfId="69"/>
    <cellStyle name="强调文字颜色 3" xfId="70"/>
    <cellStyle name="20% - 强调文字颜色 3" xfId="71"/>
    <cellStyle name="常规 9" xfId="72"/>
    <cellStyle name="输入" xfId="73"/>
    <cellStyle name="40% - 强调文字颜色 3" xfId="74"/>
    <cellStyle name="强调文字颜色 4" xfId="75"/>
    <cellStyle name="20% - 强调文字颜色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19"/>
  <sheetViews>
    <sheetView showGridLines="0" tabSelected="1" view="pageBreakPreview" zoomScale="90" zoomScaleSheetLayoutView="90" workbookViewId="0" topLeftCell="A1">
      <pane xSplit="1" topLeftCell="DJ1" activePane="topRight" state="frozen"/>
      <selection pane="topRight" activeCell="EV5" sqref="EV5"/>
    </sheetView>
  </sheetViews>
  <sheetFormatPr defaultColWidth="9.00390625" defaultRowHeight="14.25"/>
  <cols>
    <col min="1" max="1" width="10.25390625" style="5" customWidth="1"/>
    <col min="2" max="2" width="8.00390625" style="0" customWidth="1"/>
    <col min="3" max="3" width="9.75390625" style="6" customWidth="1"/>
    <col min="4" max="16" width="8.00390625" style="0" customWidth="1"/>
    <col min="17" max="17" width="19.50390625" style="0" customWidth="1"/>
    <col min="18" max="22" width="7.50390625" style="0" customWidth="1"/>
    <col min="23" max="23" width="6.375" style="0" customWidth="1"/>
    <col min="24" max="24" width="8.00390625" style="0" customWidth="1"/>
    <col min="25" max="25" width="8.625" style="0" customWidth="1"/>
    <col min="26" max="26" width="6.50390625" style="0" customWidth="1"/>
    <col min="27" max="27" width="7.875" style="0" customWidth="1"/>
    <col min="28" max="28" width="7.125" style="0" customWidth="1"/>
    <col min="29" max="29" width="6.75390625" style="0" customWidth="1"/>
    <col min="30" max="30" width="7.875" style="0" customWidth="1"/>
    <col min="31" max="31" width="7.625" style="0" customWidth="1"/>
    <col min="32" max="32" width="7.375" style="0" customWidth="1"/>
    <col min="33" max="45" width="10.875" style="0" customWidth="1"/>
    <col min="46" max="46" width="7.875" style="0" customWidth="1"/>
    <col min="47" max="47" width="8.375" style="0" customWidth="1"/>
    <col min="48" max="48" width="10.875" style="0" customWidth="1"/>
    <col min="49" max="49" width="9.25390625" style="0" customWidth="1"/>
    <col min="50" max="52" width="9.125" style="0" customWidth="1"/>
    <col min="53" max="53" width="8.50390625" style="0" customWidth="1"/>
    <col min="54" max="54" width="9.125" style="0" customWidth="1"/>
    <col min="55" max="55" width="8.25390625" style="7" customWidth="1"/>
    <col min="56" max="56" width="6.00390625" style="7" customWidth="1"/>
    <col min="57" max="57" width="8.00390625" style="0" customWidth="1"/>
    <col min="58" max="58" width="7.75390625" style="0" customWidth="1"/>
    <col min="59" max="59" width="7.375" style="0" customWidth="1"/>
    <col min="60" max="63" width="10.625" style="0" customWidth="1"/>
    <col min="64" max="64" width="8.50390625" style="0" customWidth="1"/>
    <col min="65" max="65" width="8.875" style="0" customWidth="1"/>
    <col min="66" max="66" width="9.125" style="0" customWidth="1"/>
    <col min="67" max="69" width="10.625" style="0" customWidth="1"/>
    <col min="70" max="70" width="9.375" style="0" customWidth="1"/>
    <col min="71" max="71" width="9.25390625" style="0" customWidth="1"/>
    <col min="72" max="72" width="10.625" style="0" customWidth="1"/>
    <col min="73" max="74" width="7.625" style="0" customWidth="1"/>
    <col min="75" max="75" width="7.00390625" style="0" customWidth="1"/>
    <col min="76" max="77" width="7.625" style="0" customWidth="1"/>
    <col min="78" max="78" width="6.50390625" style="0" customWidth="1"/>
    <col min="79" max="80" width="7.625" style="0" customWidth="1"/>
    <col min="81" max="81" width="6.375" style="0" customWidth="1"/>
    <col min="82" max="83" width="7.625" style="0" customWidth="1"/>
    <col min="84" max="84" width="6.125" style="0" customWidth="1"/>
    <col min="85" max="86" width="7.625" style="0" customWidth="1"/>
    <col min="87" max="87" width="6.125" style="0" customWidth="1"/>
    <col min="88" max="89" width="7.625" style="0" customWidth="1"/>
    <col min="90" max="90" width="6.00390625" style="0" customWidth="1"/>
    <col min="91" max="102" width="10.625" style="0" customWidth="1"/>
    <col min="103" max="103" width="6.25390625" style="0" customWidth="1"/>
    <col min="104" max="105" width="8.625" style="0" customWidth="1"/>
    <col min="106" max="106" width="6.75390625" style="0" customWidth="1"/>
    <col min="107" max="111" width="8.625" style="0" customWidth="1"/>
    <col min="112" max="114" width="8.75390625" style="0" customWidth="1"/>
    <col min="115" max="115" width="10.75390625" style="0" customWidth="1"/>
    <col min="116" max="117" width="8.75390625" style="0" customWidth="1"/>
    <col min="118" max="118" width="13.375" style="0" customWidth="1"/>
    <col min="119" max="120" width="8.75390625" style="0" customWidth="1"/>
    <col min="121" max="121" width="24.50390625" style="0" customWidth="1"/>
    <col min="122" max="125" width="8.75390625" style="0" customWidth="1"/>
    <col min="126" max="126" width="17.75390625" style="0" customWidth="1"/>
    <col min="127" max="127" width="8.75390625" style="0" customWidth="1"/>
    <col min="128" max="128" width="8.00390625" style="0" customWidth="1"/>
    <col min="129" max="129" width="6.625" style="0" customWidth="1"/>
    <col min="130" max="130" width="6.125" style="0" customWidth="1"/>
    <col min="131" max="131" width="7.50390625" style="0" customWidth="1"/>
    <col min="132" max="132" width="5.375" style="0" customWidth="1"/>
    <col min="133" max="133" width="5.125" style="0" customWidth="1"/>
    <col min="134" max="134" width="5.875" style="0" customWidth="1"/>
    <col min="135" max="135" width="4.00390625" style="0" customWidth="1"/>
    <col min="136" max="136" width="7.125" style="0" customWidth="1"/>
    <col min="137" max="137" width="5.75390625" style="0" customWidth="1"/>
    <col min="138" max="138" width="4.75390625" style="0" customWidth="1"/>
    <col min="139" max="139" width="7.875" style="0" customWidth="1"/>
    <col min="140" max="140" width="6.375" style="0" customWidth="1"/>
    <col min="141" max="141" width="7.375" style="0" customWidth="1"/>
    <col min="142" max="142" width="5.625" style="0" customWidth="1"/>
    <col min="143" max="143" width="5.00390625" style="0" customWidth="1"/>
    <col min="144" max="144" width="7.25390625" style="0" customWidth="1"/>
    <col min="145" max="145" width="4.625" style="0" customWidth="1"/>
    <col min="146" max="146" width="7.50390625" style="0" customWidth="1"/>
    <col min="147" max="147" width="6.125" style="0" customWidth="1"/>
    <col min="148" max="148" width="5.625" style="0" customWidth="1"/>
    <col min="149" max="149" width="7.25390625" style="0" customWidth="1"/>
    <col min="150" max="150" width="12.00390625" style="0" customWidth="1"/>
    <col min="151" max="151" width="11.50390625" style="0" customWidth="1"/>
    <col min="152" max="152" width="8.125" style="0" customWidth="1"/>
    <col min="153" max="153" width="10.50390625" style="0" customWidth="1"/>
    <col min="154" max="155" width="9.875" style="0" customWidth="1"/>
    <col min="156" max="156" width="10.50390625" style="0" customWidth="1"/>
    <col min="157" max="157" width="12.375" style="0" customWidth="1"/>
    <col min="158" max="158" width="9.625" style="0" customWidth="1"/>
    <col min="159" max="159" width="10.125" style="0" customWidth="1"/>
    <col min="160" max="160" width="11.125" style="0" customWidth="1"/>
    <col min="161" max="161" width="8.25390625" style="0" customWidth="1"/>
    <col min="162" max="162" width="12.00390625" style="0" customWidth="1"/>
    <col min="163" max="164" width="7.875" style="0" customWidth="1"/>
    <col min="165" max="165" width="11.375" style="0" customWidth="1"/>
    <col min="166" max="167" width="7.875" style="0" customWidth="1"/>
    <col min="168" max="168" width="11.875" style="0" customWidth="1"/>
    <col min="169" max="176" width="7.875" style="0" customWidth="1"/>
    <col min="177" max="191" width="8.625" style="0" customWidth="1"/>
    <col min="194" max="194" width="11.125" style="0" customWidth="1"/>
    <col min="197" max="197" width="11.25390625" style="0" customWidth="1"/>
    <col min="200" max="200" width="12.875" style="0" customWidth="1"/>
  </cols>
  <sheetData>
    <row r="1" spans="1:214" s="1" customFormat="1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0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 t="s">
        <v>0</v>
      </c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57" t="s">
        <v>0</v>
      </c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 t="s">
        <v>0</v>
      </c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8" t="s">
        <v>0</v>
      </c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 t="s">
        <v>0</v>
      </c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57" t="s">
        <v>0</v>
      </c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 t="s">
        <v>0</v>
      </c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 t="s">
        <v>1</v>
      </c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 t="s">
        <v>0</v>
      </c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8" t="s">
        <v>0</v>
      </c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 t="s">
        <v>0</v>
      </c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 t="s">
        <v>0</v>
      </c>
      <c r="GK1" s="8"/>
      <c r="GL1" s="8"/>
      <c r="GM1" s="8"/>
      <c r="GN1" s="8"/>
      <c r="GO1" s="8"/>
      <c r="GP1" s="8"/>
      <c r="GQ1" s="8"/>
      <c r="GR1" s="8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</row>
    <row r="2" spans="1:214" s="2" customFormat="1" ht="39" customHeight="1">
      <c r="A2" s="9" t="s">
        <v>2</v>
      </c>
      <c r="B2" s="10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3"/>
      <c r="Q2" s="24" t="s">
        <v>4</v>
      </c>
      <c r="R2" s="25" t="s">
        <v>5</v>
      </c>
      <c r="S2" s="25"/>
      <c r="T2" s="25"/>
      <c r="U2" s="25"/>
      <c r="V2" s="25"/>
      <c r="W2" s="25"/>
      <c r="X2" s="25"/>
      <c r="Y2" s="25"/>
      <c r="Z2" s="25"/>
      <c r="AA2" s="25" t="s">
        <v>6</v>
      </c>
      <c r="AB2" s="25"/>
      <c r="AC2" s="25"/>
      <c r="AD2" s="25"/>
      <c r="AE2" s="25"/>
      <c r="AF2" s="25"/>
      <c r="AG2" s="25" t="s">
        <v>7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58" t="s">
        <v>8</v>
      </c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10" t="s">
        <v>9</v>
      </c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23"/>
      <c r="BU2" s="10" t="s">
        <v>10</v>
      </c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25" t="s">
        <v>11</v>
      </c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58" t="s">
        <v>12</v>
      </c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11" t="s">
        <v>12</v>
      </c>
      <c r="DO2" s="11"/>
      <c r="DP2" s="11"/>
      <c r="DQ2" s="11"/>
      <c r="DR2" s="11"/>
      <c r="DS2" s="11"/>
      <c r="DT2" s="11"/>
      <c r="DU2" s="11"/>
      <c r="DV2" s="11"/>
      <c r="DW2" s="11"/>
      <c r="DX2" s="23"/>
      <c r="DY2" s="107" t="s">
        <v>13</v>
      </c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25"/>
      <c r="ET2" s="25" t="s">
        <v>14</v>
      </c>
      <c r="EU2" s="25"/>
      <c r="EV2" s="126"/>
      <c r="EW2" s="25"/>
      <c r="EX2" s="25"/>
      <c r="EY2" s="126"/>
      <c r="EZ2" s="25"/>
      <c r="FA2" s="25"/>
      <c r="FB2" s="126"/>
      <c r="FC2" s="25"/>
      <c r="FD2" s="25"/>
      <c r="FE2" s="126"/>
      <c r="FF2" s="25" t="s">
        <v>15</v>
      </c>
      <c r="FG2" s="25"/>
      <c r="FH2" s="25"/>
      <c r="FI2" s="25"/>
      <c r="FJ2" s="25"/>
      <c r="FK2" s="25"/>
      <c r="FL2" s="25"/>
      <c r="FM2" s="25"/>
      <c r="FN2" s="25"/>
      <c r="FO2" s="25" t="s">
        <v>16</v>
      </c>
      <c r="FP2" s="25"/>
      <c r="FQ2" s="25"/>
      <c r="FR2" s="25" t="s">
        <v>17</v>
      </c>
      <c r="FS2" s="25"/>
      <c r="FT2" s="25"/>
      <c r="FU2" s="25" t="s">
        <v>18</v>
      </c>
      <c r="FV2" s="25"/>
      <c r="FW2" s="25"/>
      <c r="FX2" s="25" t="s">
        <v>19</v>
      </c>
      <c r="FY2" s="25"/>
      <c r="FZ2" s="25"/>
      <c r="GA2" s="25" t="s">
        <v>20</v>
      </c>
      <c r="GB2" s="25"/>
      <c r="GC2" s="25"/>
      <c r="GD2" s="25"/>
      <c r="GE2" s="25"/>
      <c r="GF2" s="25"/>
      <c r="GG2" s="25"/>
      <c r="GH2" s="25"/>
      <c r="GI2" s="25"/>
      <c r="GJ2" s="25" t="s">
        <v>21</v>
      </c>
      <c r="GK2" s="25"/>
      <c r="GL2" s="25"/>
      <c r="GM2" s="25" t="s">
        <v>22</v>
      </c>
      <c r="GN2" s="25"/>
      <c r="GO2" s="25"/>
      <c r="GP2" s="25" t="s">
        <v>23</v>
      </c>
      <c r="GQ2" s="25"/>
      <c r="GR2" s="25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</row>
    <row r="3" spans="1:214" s="3" customFormat="1" ht="30" customHeight="1">
      <c r="A3" s="12"/>
      <c r="B3" s="13" t="s">
        <v>24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26" t="s">
        <v>25</v>
      </c>
      <c r="R3" s="13" t="s">
        <v>26</v>
      </c>
      <c r="S3" s="13"/>
      <c r="T3" s="13"/>
      <c r="U3" s="13"/>
      <c r="V3" s="13"/>
      <c r="W3" s="13"/>
      <c r="X3" s="13"/>
      <c r="Y3" s="13"/>
      <c r="Z3" s="13"/>
      <c r="AA3" s="13" t="s">
        <v>27</v>
      </c>
      <c r="AB3" s="13"/>
      <c r="AC3" s="13"/>
      <c r="AD3" s="13"/>
      <c r="AE3" s="13"/>
      <c r="AF3" s="13"/>
      <c r="AG3" s="13" t="s">
        <v>27</v>
      </c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59" t="s">
        <v>28</v>
      </c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13" t="s">
        <v>29</v>
      </c>
      <c r="BI3" s="13"/>
      <c r="BJ3" s="13"/>
      <c r="BK3" s="59" t="s">
        <v>30</v>
      </c>
      <c r="BL3" s="60"/>
      <c r="BM3" s="60"/>
      <c r="BN3" s="60"/>
      <c r="BO3" s="60"/>
      <c r="BP3" s="60"/>
      <c r="BQ3" s="60"/>
      <c r="BR3" s="60"/>
      <c r="BS3" s="60"/>
      <c r="BT3" s="62"/>
      <c r="BU3" s="71" t="s">
        <v>31</v>
      </c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88" t="s">
        <v>29</v>
      </c>
      <c r="CN3" s="88"/>
      <c r="CO3" s="88"/>
      <c r="CP3" s="88"/>
      <c r="CQ3" s="88"/>
      <c r="CR3" s="88"/>
      <c r="CS3" s="88" t="s">
        <v>32</v>
      </c>
      <c r="CT3" s="88"/>
      <c r="CU3" s="88"/>
      <c r="CV3" s="88"/>
      <c r="CW3" s="88"/>
      <c r="CX3" s="88"/>
      <c r="CY3" s="59" t="s">
        <v>28</v>
      </c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2"/>
      <c r="DN3" s="59" t="s">
        <v>28</v>
      </c>
      <c r="DO3" s="60"/>
      <c r="DP3" s="60"/>
      <c r="DQ3" s="60"/>
      <c r="DR3" s="60"/>
      <c r="DS3" s="60"/>
      <c r="DT3" s="60"/>
      <c r="DU3" s="60"/>
      <c r="DV3" s="60"/>
      <c r="DW3" s="60"/>
      <c r="DX3" s="62"/>
      <c r="DY3" s="109" t="s">
        <v>33</v>
      </c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1"/>
      <c r="ET3" s="127" t="s">
        <v>34</v>
      </c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 t="s">
        <v>35</v>
      </c>
      <c r="FG3" s="127"/>
      <c r="FH3" s="127"/>
      <c r="FI3" s="127"/>
      <c r="FJ3" s="127"/>
      <c r="FK3" s="127"/>
      <c r="FL3" s="127"/>
      <c r="FM3" s="127"/>
      <c r="FN3" s="127"/>
      <c r="FO3" s="144" t="s">
        <v>30</v>
      </c>
      <c r="FP3" s="145"/>
      <c r="FQ3" s="145"/>
      <c r="FR3" s="145"/>
      <c r="FS3" s="145"/>
      <c r="FT3" s="146"/>
      <c r="FU3" s="71" t="s">
        <v>36</v>
      </c>
      <c r="FV3" s="71"/>
      <c r="FW3" s="71"/>
      <c r="FX3" s="71" t="s">
        <v>37</v>
      </c>
      <c r="FY3" s="71"/>
      <c r="FZ3" s="71"/>
      <c r="GA3" s="71" t="s">
        <v>28</v>
      </c>
      <c r="GB3" s="71"/>
      <c r="GC3" s="71"/>
      <c r="GD3" s="71"/>
      <c r="GE3" s="71"/>
      <c r="GF3" s="71"/>
      <c r="GG3" s="71"/>
      <c r="GH3" s="71"/>
      <c r="GI3" s="71"/>
      <c r="GJ3" s="71" t="s">
        <v>29</v>
      </c>
      <c r="GK3" s="71"/>
      <c r="GL3" s="71"/>
      <c r="GM3" s="152" t="s">
        <v>38</v>
      </c>
      <c r="GN3" s="152"/>
      <c r="GO3" s="152"/>
      <c r="GP3" s="71" t="s">
        <v>39</v>
      </c>
      <c r="GQ3" s="71"/>
      <c r="GR3" s="7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/>
      <c r="HE3" s="161"/>
      <c r="HF3" s="161"/>
    </row>
    <row r="4" spans="1:214" s="4" customFormat="1" ht="39" customHeight="1">
      <c r="A4" s="12"/>
      <c r="B4" s="13" t="s">
        <v>40</v>
      </c>
      <c r="C4" s="13"/>
      <c r="D4" s="13"/>
      <c r="E4" s="13" t="s">
        <v>41</v>
      </c>
      <c r="F4" s="13"/>
      <c r="G4" s="13"/>
      <c r="H4" s="13" t="s">
        <v>42</v>
      </c>
      <c r="I4" s="13"/>
      <c r="J4" s="13"/>
      <c r="K4" s="13" t="s">
        <v>43</v>
      </c>
      <c r="L4" s="13"/>
      <c r="M4" s="13"/>
      <c r="N4" s="13" t="s">
        <v>44</v>
      </c>
      <c r="O4" s="13"/>
      <c r="P4" s="13"/>
      <c r="Q4" s="27"/>
      <c r="R4" s="13" t="s">
        <v>45</v>
      </c>
      <c r="S4" s="13"/>
      <c r="T4" s="13"/>
      <c r="U4" s="13"/>
      <c r="V4" s="13"/>
      <c r="W4" s="13"/>
      <c r="X4" s="13" t="s">
        <v>46</v>
      </c>
      <c r="Y4" s="13"/>
      <c r="Z4" s="13"/>
      <c r="AA4" s="13" t="s">
        <v>47</v>
      </c>
      <c r="AB4" s="13"/>
      <c r="AC4" s="13"/>
      <c r="AD4" s="13" t="s">
        <v>48</v>
      </c>
      <c r="AE4" s="13"/>
      <c r="AF4" s="13"/>
      <c r="AG4" s="40" t="s">
        <v>49</v>
      </c>
      <c r="AH4" s="41"/>
      <c r="AI4" s="42"/>
      <c r="AJ4" s="40" t="s">
        <v>50</v>
      </c>
      <c r="AK4" s="41"/>
      <c r="AL4" s="42"/>
      <c r="AM4" s="40" t="s">
        <v>51</v>
      </c>
      <c r="AN4" s="41"/>
      <c r="AO4" s="42"/>
      <c r="AP4" s="14" t="s">
        <v>52</v>
      </c>
      <c r="AQ4" s="14" t="s">
        <v>53</v>
      </c>
      <c r="AR4" s="14" t="s">
        <v>54</v>
      </c>
      <c r="AS4" s="40" t="s">
        <v>55</v>
      </c>
      <c r="AT4" s="41"/>
      <c r="AU4" s="41"/>
      <c r="AV4" s="41"/>
      <c r="AW4" s="41"/>
      <c r="AX4" s="42"/>
      <c r="AY4" s="41" t="s">
        <v>56</v>
      </c>
      <c r="AZ4" s="41"/>
      <c r="BA4" s="42"/>
      <c r="BB4" s="41" t="s">
        <v>57</v>
      </c>
      <c r="BC4" s="60"/>
      <c r="BD4" s="62"/>
      <c r="BE4" s="41" t="s">
        <v>58</v>
      </c>
      <c r="BF4" s="41"/>
      <c r="BG4" s="42"/>
      <c r="BH4" s="65" t="s">
        <v>59</v>
      </c>
      <c r="BI4" s="65"/>
      <c r="BJ4" s="65"/>
      <c r="BK4" s="65" t="s">
        <v>60</v>
      </c>
      <c r="BL4" s="65"/>
      <c r="BM4" s="65"/>
      <c r="BN4" s="65"/>
      <c r="BO4" s="65"/>
      <c r="BP4" s="65"/>
      <c r="BQ4" s="65"/>
      <c r="BR4" s="68" t="s">
        <v>61</v>
      </c>
      <c r="BS4" s="69"/>
      <c r="BT4" s="70"/>
      <c r="BU4" s="65" t="s">
        <v>62</v>
      </c>
      <c r="BV4" s="65"/>
      <c r="BW4" s="65"/>
      <c r="BX4" s="65" t="s">
        <v>63</v>
      </c>
      <c r="BY4" s="65"/>
      <c r="BZ4" s="65"/>
      <c r="CA4" s="65" t="s">
        <v>64</v>
      </c>
      <c r="CB4" s="65"/>
      <c r="CC4" s="65"/>
      <c r="CD4" s="65" t="s">
        <v>65</v>
      </c>
      <c r="CE4" s="65"/>
      <c r="CF4" s="65"/>
      <c r="CG4" s="65" t="s">
        <v>66</v>
      </c>
      <c r="CH4" s="65"/>
      <c r="CI4" s="65"/>
      <c r="CJ4" s="65" t="s">
        <v>67</v>
      </c>
      <c r="CK4" s="65"/>
      <c r="CL4" s="65"/>
      <c r="CM4" s="65" t="s">
        <v>68</v>
      </c>
      <c r="CN4" s="65"/>
      <c r="CO4" s="65"/>
      <c r="CP4" s="65" t="s">
        <v>69</v>
      </c>
      <c r="CQ4" s="65"/>
      <c r="CR4" s="65"/>
      <c r="CS4" s="65" t="s">
        <v>70</v>
      </c>
      <c r="CT4" s="65"/>
      <c r="CU4" s="65"/>
      <c r="CV4" s="65" t="s">
        <v>71</v>
      </c>
      <c r="CW4" s="65"/>
      <c r="CX4" s="65"/>
      <c r="CY4" s="68" t="s">
        <v>72</v>
      </c>
      <c r="CZ4" s="69"/>
      <c r="DA4" s="69"/>
      <c r="DB4" s="69"/>
      <c r="DC4" s="69"/>
      <c r="DD4" s="70"/>
      <c r="DE4" s="65" t="s">
        <v>73</v>
      </c>
      <c r="DF4" s="65"/>
      <c r="DG4" s="65"/>
      <c r="DH4" s="68" t="s">
        <v>74</v>
      </c>
      <c r="DI4" s="69"/>
      <c r="DJ4" s="70"/>
      <c r="DK4" s="69" t="s">
        <v>75</v>
      </c>
      <c r="DL4" s="69"/>
      <c r="DM4" s="70"/>
      <c r="DN4" s="69" t="s">
        <v>76</v>
      </c>
      <c r="DO4" s="69"/>
      <c r="DP4" s="70"/>
      <c r="DQ4" s="65" t="s">
        <v>77</v>
      </c>
      <c r="DR4" s="65"/>
      <c r="DS4" s="65"/>
      <c r="DT4" s="65"/>
      <c r="DU4" s="65"/>
      <c r="DV4" s="65" t="s">
        <v>78</v>
      </c>
      <c r="DW4" s="65"/>
      <c r="DX4" s="65"/>
      <c r="DY4" s="109" t="s">
        <v>79</v>
      </c>
      <c r="DZ4" s="110"/>
      <c r="EA4" s="111"/>
      <c r="EB4" s="109" t="s">
        <v>80</v>
      </c>
      <c r="EC4" s="110"/>
      <c r="ED4" s="111"/>
      <c r="EE4" s="109" t="s">
        <v>81</v>
      </c>
      <c r="EF4" s="110"/>
      <c r="EG4" s="111"/>
      <c r="EH4" s="109" t="s">
        <v>82</v>
      </c>
      <c r="EI4" s="110"/>
      <c r="EJ4" s="111"/>
      <c r="EK4" s="110" t="s">
        <v>83</v>
      </c>
      <c r="EL4" s="110"/>
      <c r="EM4" s="111"/>
      <c r="EN4" s="109" t="s">
        <v>84</v>
      </c>
      <c r="EO4" s="110"/>
      <c r="EP4" s="111"/>
      <c r="EQ4" s="109" t="s">
        <v>85</v>
      </c>
      <c r="ER4" s="110"/>
      <c r="ES4" s="111"/>
      <c r="ET4" s="26" t="s">
        <v>86</v>
      </c>
      <c r="EU4" s="26"/>
      <c r="EV4" s="128"/>
      <c r="EW4" s="129" t="s">
        <v>87</v>
      </c>
      <c r="EX4" s="129"/>
      <c r="EY4" s="130"/>
      <c r="EZ4" s="129" t="s">
        <v>88</v>
      </c>
      <c r="FA4" s="129"/>
      <c r="FB4" s="130"/>
      <c r="FC4" s="129" t="s">
        <v>89</v>
      </c>
      <c r="FD4" s="129"/>
      <c r="FE4" s="130"/>
      <c r="FF4" s="133" t="s">
        <v>90</v>
      </c>
      <c r="FG4" s="134"/>
      <c r="FH4" s="135"/>
      <c r="FI4" s="129" t="s">
        <v>91</v>
      </c>
      <c r="FJ4" s="129"/>
      <c r="FK4" s="129"/>
      <c r="FL4" s="129" t="s">
        <v>92</v>
      </c>
      <c r="FM4" s="129"/>
      <c r="FN4" s="129"/>
      <c r="FO4" s="133" t="s">
        <v>93</v>
      </c>
      <c r="FP4" s="134"/>
      <c r="FQ4" s="135"/>
      <c r="FR4" s="133" t="s">
        <v>94</v>
      </c>
      <c r="FS4" s="134"/>
      <c r="FT4" s="135"/>
      <c r="FU4" s="133" t="s">
        <v>95</v>
      </c>
      <c r="FV4" s="134"/>
      <c r="FW4" s="135"/>
      <c r="FX4" s="133" t="s">
        <v>96</v>
      </c>
      <c r="FY4" s="134"/>
      <c r="FZ4" s="135"/>
      <c r="GA4" s="149" t="s">
        <v>97</v>
      </c>
      <c r="GB4" s="149"/>
      <c r="GC4" s="149"/>
      <c r="GD4" s="129" t="s">
        <v>98</v>
      </c>
      <c r="GE4" s="129"/>
      <c r="GF4" s="129"/>
      <c r="GG4" s="129" t="s">
        <v>99</v>
      </c>
      <c r="GH4" s="129"/>
      <c r="GI4" s="129"/>
      <c r="GJ4" s="56" t="s">
        <v>100</v>
      </c>
      <c r="GK4" s="56"/>
      <c r="GL4" s="56"/>
      <c r="GM4" s="133" t="s">
        <v>101</v>
      </c>
      <c r="GN4" s="134"/>
      <c r="GO4" s="135"/>
      <c r="GP4" s="133" t="s">
        <v>102</v>
      </c>
      <c r="GQ4" s="134"/>
      <c r="GR4" s="135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</row>
    <row r="5" spans="1:214" s="4" customFormat="1" ht="94.5" customHeight="1">
      <c r="A5" s="12"/>
      <c r="B5" s="14" t="s">
        <v>103</v>
      </c>
      <c r="C5" s="14" t="s">
        <v>104</v>
      </c>
      <c r="D5" s="14" t="s">
        <v>105</v>
      </c>
      <c r="E5" s="14" t="s">
        <v>103</v>
      </c>
      <c r="F5" s="14" t="s">
        <v>104</v>
      </c>
      <c r="G5" s="14" t="s">
        <v>105</v>
      </c>
      <c r="H5" s="14" t="s">
        <v>103</v>
      </c>
      <c r="I5" s="14" t="s">
        <v>104</v>
      </c>
      <c r="J5" s="14" t="s">
        <v>105</v>
      </c>
      <c r="K5" s="14" t="s">
        <v>103</v>
      </c>
      <c r="L5" s="14" t="s">
        <v>104</v>
      </c>
      <c r="M5" s="14" t="s">
        <v>105</v>
      </c>
      <c r="N5" s="14" t="s">
        <v>103</v>
      </c>
      <c r="O5" s="14" t="s">
        <v>104</v>
      </c>
      <c r="P5" s="14" t="s">
        <v>105</v>
      </c>
      <c r="Q5" s="26" t="s">
        <v>104</v>
      </c>
      <c r="R5" s="14" t="s">
        <v>106</v>
      </c>
      <c r="S5" s="14" t="s">
        <v>107</v>
      </c>
      <c r="T5" s="14" t="s">
        <v>105</v>
      </c>
      <c r="U5" s="14" t="s">
        <v>108</v>
      </c>
      <c r="V5" s="14" t="s">
        <v>109</v>
      </c>
      <c r="W5" s="14" t="s">
        <v>105</v>
      </c>
      <c r="X5" s="14" t="s">
        <v>108</v>
      </c>
      <c r="Y5" s="14" t="s">
        <v>109</v>
      </c>
      <c r="Z5" s="14" t="s">
        <v>105</v>
      </c>
      <c r="AA5" s="14" t="s">
        <v>103</v>
      </c>
      <c r="AB5" s="14" t="s">
        <v>104</v>
      </c>
      <c r="AC5" s="14" t="s">
        <v>105</v>
      </c>
      <c r="AD5" s="14" t="s">
        <v>103</v>
      </c>
      <c r="AE5" s="14" t="s">
        <v>104</v>
      </c>
      <c r="AF5" s="14" t="s">
        <v>105</v>
      </c>
      <c r="AG5" s="14" t="s">
        <v>103</v>
      </c>
      <c r="AH5" s="14" t="s">
        <v>104</v>
      </c>
      <c r="AI5" s="14" t="s">
        <v>105</v>
      </c>
      <c r="AJ5" s="43" t="s">
        <v>110</v>
      </c>
      <c r="AK5" s="14" t="s">
        <v>104</v>
      </c>
      <c r="AL5" s="14" t="s">
        <v>105</v>
      </c>
      <c r="AM5" s="43" t="s">
        <v>111</v>
      </c>
      <c r="AN5" s="14" t="s">
        <v>104</v>
      </c>
      <c r="AO5" s="14" t="s">
        <v>105</v>
      </c>
      <c r="AP5" s="14"/>
      <c r="AQ5" s="14"/>
      <c r="AR5" s="14"/>
      <c r="AS5" s="43" t="s">
        <v>112</v>
      </c>
      <c r="AT5" s="14" t="s">
        <v>104</v>
      </c>
      <c r="AU5" s="14" t="s">
        <v>105</v>
      </c>
      <c r="AV5" s="43" t="s">
        <v>113</v>
      </c>
      <c r="AW5" s="14" t="s">
        <v>104</v>
      </c>
      <c r="AX5" s="14" t="s">
        <v>105</v>
      </c>
      <c r="AY5" s="14" t="s">
        <v>103</v>
      </c>
      <c r="AZ5" s="14" t="s">
        <v>104</v>
      </c>
      <c r="BA5" s="14" t="s">
        <v>105</v>
      </c>
      <c r="BB5" s="14" t="s">
        <v>103</v>
      </c>
      <c r="BC5" s="13" t="s">
        <v>104</v>
      </c>
      <c r="BD5" s="13" t="s">
        <v>105</v>
      </c>
      <c r="BE5" s="14" t="s">
        <v>103</v>
      </c>
      <c r="BF5" s="14" t="s">
        <v>104</v>
      </c>
      <c r="BG5" s="14" t="s">
        <v>105</v>
      </c>
      <c r="BH5" s="14" t="s">
        <v>114</v>
      </c>
      <c r="BI5" s="14" t="s">
        <v>104</v>
      </c>
      <c r="BJ5" s="14" t="s">
        <v>105</v>
      </c>
      <c r="BK5" s="14" t="s">
        <v>103</v>
      </c>
      <c r="BL5" s="66" t="s">
        <v>107</v>
      </c>
      <c r="BM5" s="14" t="s">
        <v>109</v>
      </c>
      <c r="BN5" s="14" t="s">
        <v>105</v>
      </c>
      <c r="BO5" s="43" t="s">
        <v>115</v>
      </c>
      <c r="BP5" s="14" t="s">
        <v>53</v>
      </c>
      <c r="BQ5" s="14" t="s">
        <v>54</v>
      </c>
      <c r="BR5" s="14" t="s">
        <v>103</v>
      </c>
      <c r="BS5" s="14" t="s">
        <v>104</v>
      </c>
      <c r="BT5" s="14" t="s">
        <v>105</v>
      </c>
      <c r="BU5" s="14" t="s">
        <v>103</v>
      </c>
      <c r="BV5" s="14" t="s">
        <v>104</v>
      </c>
      <c r="BW5" s="14" t="s">
        <v>105</v>
      </c>
      <c r="BX5" s="14" t="s">
        <v>103</v>
      </c>
      <c r="BY5" s="14" t="s">
        <v>104</v>
      </c>
      <c r="BZ5" s="14" t="s">
        <v>105</v>
      </c>
      <c r="CA5" s="14" t="s">
        <v>103</v>
      </c>
      <c r="CB5" s="14" t="s">
        <v>104</v>
      </c>
      <c r="CC5" s="14" t="s">
        <v>105</v>
      </c>
      <c r="CD5" s="14" t="s">
        <v>103</v>
      </c>
      <c r="CE5" s="14" t="s">
        <v>104</v>
      </c>
      <c r="CF5" s="14" t="s">
        <v>105</v>
      </c>
      <c r="CG5" s="14" t="s">
        <v>103</v>
      </c>
      <c r="CH5" s="14" t="s">
        <v>104</v>
      </c>
      <c r="CI5" s="14" t="s">
        <v>105</v>
      </c>
      <c r="CJ5" s="14" t="s">
        <v>103</v>
      </c>
      <c r="CK5" s="14" t="s">
        <v>104</v>
      </c>
      <c r="CL5" s="14" t="s">
        <v>105</v>
      </c>
      <c r="CM5" s="14" t="s">
        <v>103</v>
      </c>
      <c r="CN5" s="14" t="s">
        <v>104</v>
      </c>
      <c r="CO5" s="14" t="s">
        <v>105</v>
      </c>
      <c r="CP5" s="14" t="s">
        <v>103</v>
      </c>
      <c r="CQ5" s="14" t="s">
        <v>104</v>
      </c>
      <c r="CR5" s="14" t="s">
        <v>105</v>
      </c>
      <c r="CS5" s="14" t="s">
        <v>103</v>
      </c>
      <c r="CT5" s="14" t="s">
        <v>104</v>
      </c>
      <c r="CU5" s="14" t="s">
        <v>105</v>
      </c>
      <c r="CV5" s="14" t="s">
        <v>103</v>
      </c>
      <c r="CW5" s="14" t="s">
        <v>104</v>
      </c>
      <c r="CX5" s="14" t="s">
        <v>105</v>
      </c>
      <c r="CY5" s="43" t="s">
        <v>116</v>
      </c>
      <c r="CZ5" s="14" t="s">
        <v>104</v>
      </c>
      <c r="DA5" s="14" t="s">
        <v>105</v>
      </c>
      <c r="DB5" s="43" t="s">
        <v>117</v>
      </c>
      <c r="DC5" s="14" t="s">
        <v>104</v>
      </c>
      <c r="DD5" s="14" t="s">
        <v>105</v>
      </c>
      <c r="DE5" s="14" t="s">
        <v>103</v>
      </c>
      <c r="DF5" s="14" t="s">
        <v>104</v>
      </c>
      <c r="DG5" s="14" t="s">
        <v>105</v>
      </c>
      <c r="DH5" s="14" t="s">
        <v>103</v>
      </c>
      <c r="DI5" s="14" t="s">
        <v>104</v>
      </c>
      <c r="DJ5" s="14" t="s">
        <v>105</v>
      </c>
      <c r="DK5" s="14" t="s">
        <v>103</v>
      </c>
      <c r="DL5" s="14" t="s">
        <v>118</v>
      </c>
      <c r="DM5" s="99" t="s">
        <v>119</v>
      </c>
      <c r="DN5" s="14" t="s">
        <v>103</v>
      </c>
      <c r="DO5" s="14" t="s">
        <v>118</v>
      </c>
      <c r="DP5" s="99" t="s">
        <v>119</v>
      </c>
      <c r="DQ5" s="14" t="s">
        <v>103</v>
      </c>
      <c r="DR5" s="14" t="s">
        <v>120</v>
      </c>
      <c r="DS5" s="14" t="s">
        <v>121</v>
      </c>
      <c r="DT5" s="14" t="s">
        <v>122</v>
      </c>
      <c r="DU5" s="14" t="s">
        <v>123</v>
      </c>
      <c r="DV5" s="14" t="s">
        <v>124</v>
      </c>
      <c r="DW5" s="14" t="s">
        <v>125</v>
      </c>
      <c r="DX5" s="14" t="s">
        <v>126</v>
      </c>
      <c r="DY5" s="26" t="s">
        <v>103</v>
      </c>
      <c r="DZ5" s="26" t="s">
        <v>104</v>
      </c>
      <c r="EA5" s="26" t="s">
        <v>105</v>
      </c>
      <c r="EB5" s="26" t="s">
        <v>103</v>
      </c>
      <c r="EC5" s="26" t="s">
        <v>104</v>
      </c>
      <c r="ED5" s="26" t="s">
        <v>105</v>
      </c>
      <c r="EE5" s="26" t="s">
        <v>103</v>
      </c>
      <c r="EF5" s="26" t="s">
        <v>104</v>
      </c>
      <c r="EG5" s="26" t="s">
        <v>105</v>
      </c>
      <c r="EH5" s="26" t="s">
        <v>103</v>
      </c>
      <c r="EI5" s="26" t="s">
        <v>104</v>
      </c>
      <c r="EJ5" s="26" t="s">
        <v>105</v>
      </c>
      <c r="EK5" s="26" t="s">
        <v>103</v>
      </c>
      <c r="EL5" s="26" t="s">
        <v>104</v>
      </c>
      <c r="EM5" s="26" t="s">
        <v>105</v>
      </c>
      <c r="EN5" s="26" t="s">
        <v>103</v>
      </c>
      <c r="EO5" s="26" t="s">
        <v>104</v>
      </c>
      <c r="EP5" s="26" t="s">
        <v>105</v>
      </c>
      <c r="EQ5" s="26" t="s">
        <v>103</v>
      </c>
      <c r="ER5" s="26" t="s">
        <v>104</v>
      </c>
      <c r="ES5" s="26" t="s">
        <v>105</v>
      </c>
      <c r="ET5" s="26" t="s">
        <v>103</v>
      </c>
      <c r="EU5" s="26" t="s">
        <v>104</v>
      </c>
      <c r="EV5" s="128" t="s">
        <v>105</v>
      </c>
      <c r="EW5" s="129" t="s">
        <v>103</v>
      </c>
      <c r="EX5" s="129" t="s">
        <v>127</v>
      </c>
      <c r="EY5" s="128" t="s">
        <v>105</v>
      </c>
      <c r="EZ5" s="129" t="s">
        <v>103</v>
      </c>
      <c r="FA5" s="129" t="s">
        <v>127</v>
      </c>
      <c r="FB5" s="128" t="s">
        <v>105</v>
      </c>
      <c r="FC5" s="129" t="s">
        <v>103</v>
      </c>
      <c r="FD5" s="129" t="s">
        <v>127</v>
      </c>
      <c r="FE5" s="128" t="s">
        <v>105</v>
      </c>
      <c r="FF5" s="136" t="s">
        <v>128</v>
      </c>
      <c r="FG5" s="129" t="s">
        <v>127</v>
      </c>
      <c r="FH5" s="128" t="s">
        <v>105</v>
      </c>
      <c r="FI5" s="129" t="s">
        <v>129</v>
      </c>
      <c r="FJ5" s="129" t="s">
        <v>127</v>
      </c>
      <c r="FK5" s="128" t="s">
        <v>105</v>
      </c>
      <c r="FL5" s="136" t="s">
        <v>130</v>
      </c>
      <c r="FM5" s="129" t="s">
        <v>127</v>
      </c>
      <c r="FN5" s="128" t="s">
        <v>105</v>
      </c>
      <c r="FO5" s="129" t="s">
        <v>103</v>
      </c>
      <c r="FP5" s="129" t="s">
        <v>104</v>
      </c>
      <c r="FQ5" s="14" t="s">
        <v>105</v>
      </c>
      <c r="FR5" s="129" t="s">
        <v>103</v>
      </c>
      <c r="FS5" s="129" t="s">
        <v>104</v>
      </c>
      <c r="FT5" s="14" t="s">
        <v>105</v>
      </c>
      <c r="FU5" s="129" t="s">
        <v>103</v>
      </c>
      <c r="FV5" s="129" t="s">
        <v>104</v>
      </c>
      <c r="FW5" s="14" t="s">
        <v>105</v>
      </c>
      <c r="FX5" s="129" t="s">
        <v>103</v>
      </c>
      <c r="FY5" s="129" t="s">
        <v>104</v>
      </c>
      <c r="FZ5" s="14" t="s">
        <v>105</v>
      </c>
      <c r="GA5" s="129" t="s">
        <v>103</v>
      </c>
      <c r="GB5" s="129" t="s">
        <v>104</v>
      </c>
      <c r="GC5" s="129" t="s">
        <v>105</v>
      </c>
      <c r="GD5" s="129" t="s">
        <v>103</v>
      </c>
      <c r="GE5" s="129" t="s">
        <v>104</v>
      </c>
      <c r="GF5" s="129" t="s">
        <v>105</v>
      </c>
      <c r="GG5" s="129" t="s">
        <v>103</v>
      </c>
      <c r="GH5" s="129" t="s">
        <v>104</v>
      </c>
      <c r="GI5" s="129" t="s">
        <v>105</v>
      </c>
      <c r="GJ5" s="129" t="s">
        <v>103</v>
      </c>
      <c r="GK5" s="129" t="s">
        <v>104</v>
      </c>
      <c r="GL5" s="129" t="s">
        <v>105</v>
      </c>
      <c r="GM5" s="129" t="s">
        <v>103</v>
      </c>
      <c r="GN5" s="129" t="s">
        <v>104</v>
      </c>
      <c r="GO5" s="129" t="s">
        <v>105</v>
      </c>
      <c r="GP5" s="129" t="s">
        <v>103</v>
      </c>
      <c r="GQ5" s="129" t="s">
        <v>104</v>
      </c>
      <c r="GR5" s="129" t="s">
        <v>105</v>
      </c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</row>
    <row r="6" spans="1:214" s="2" customFormat="1" ht="25.5" customHeight="1">
      <c r="A6" s="15" t="s">
        <v>131</v>
      </c>
      <c r="B6" s="16">
        <v>4</v>
      </c>
      <c r="C6" s="16">
        <v>4</v>
      </c>
      <c r="D6" s="17">
        <v>1</v>
      </c>
      <c r="E6" s="16">
        <v>2</v>
      </c>
      <c r="F6" s="16">
        <v>2</v>
      </c>
      <c r="G6" s="17">
        <v>1</v>
      </c>
      <c r="H6" s="16">
        <v>2</v>
      </c>
      <c r="I6" s="16">
        <v>2</v>
      </c>
      <c r="J6" s="17">
        <v>1</v>
      </c>
      <c r="K6" s="16">
        <v>0.5</v>
      </c>
      <c r="L6" s="16">
        <v>0.5</v>
      </c>
      <c r="M6" s="17">
        <v>1</v>
      </c>
      <c r="N6" s="16">
        <v>332</v>
      </c>
      <c r="O6" s="16">
        <v>606.7</v>
      </c>
      <c r="P6" s="17">
        <v>1.82</v>
      </c>
      <c r="Q6" s="28" t="s">
        <v>132</v>
      </c>
      <c r="R6" s="29">
        <f>SUM(R7:R17)</f>
        <v>82.958</v>
      </c>
      <c r="S6" s="29">
        <f>SUM(S7:S17)</f>
        <v>82.958</v>
      </c>
      <c r="T6" s="30">
        <f>S6/R6</f>
        <v>1</v>
      </c>
      <c r="U6" s="29">
        <v>82.958</v>
      </c>
      <c r="V6" s="29">
        <f aca="true" t="shared" si="0" ref="V6:Y6">SUM(V7:V17)</f>
        <v>82.958</v>
      </c>
      <c r="W6" s="30">
        <f>V6/U6</f>
        <v>1</v>
      </c>
      <c r="X6" s="36">
        <f t="shared" si="0"/>
        <v>428</v>
      </c>
      <c r="Y6" s="29">
        <f t="shared" si="0"/>
        <v>436.925</v>
      </c>
      <c r="Z6" s="30">
        <f>Y6/X6</f>
        <v>1.0208528037383178</v>
      </c>
      <c r="AA6" s="36">
        <f>SUM(AA7:AA17)</f>
        <v>3896</v>
      </c>
      <c r="AB6" s="36">
        <f>SUM(AB7:AB17)</f>
        <v>3896</v>
      </c>
      <c r="AC6" s="30">
        <f>AB6/AA6</f>
        <v>1</v>
      </c>
      <c r="AD6" s="36">
        <f>SUM(AD7:AD17)</f>
        <v>5087</v>
      </c>
      <c r="AE6" s="36">
        <f>SUM(AE7:AE17)</f>
        <v>5087</v>
      </c>
      <c r="AF6" s="30">
        <f>AE6/AD6</f>
        <v>1</v>
      </c>
      <c r="AG6" s="44">
        <f aca="true" t="shared" si="1" ref="AG6:AK6">SUM(AG7:AG14)</f>
        <v>169</v>
      </c>
      <c r="AH6" s="45">
        <f t="shared" si="1"/>
        <v>113</v>
      </c>
      <c r="AI6" s="46">
        <f>AH6/AG6</f>
        <v>0.6686390532544378</v>
      </c>
      <c r="AJ6" s="44">
        <f t="shared" si="1"/>
        <v>32361</v>
      </c>
      <c r="AK6" s="45">
        <f t="shared" si="1"/>
        <v>13474</v>
      </c>
      <c r="AL6" s="46">
        <f>AK6/AJ6</f>
        <v>0.41636537807855134</v>
      </c>
      <c r="AM6" s="44">
        <f>SUM(AM7:AM14)</f>
        <v>293.03000000000003</v>
      </c>
      <c r="AN6" s="45">
        <f>SUM(AN7:AN14)</f>
        <v>117.86000000000001</v>
      </c>
      <c r="AO6" s="46">
        <f>AN6/AM6</f>
        <v>0.4022113776746408</v>
      </c>
      <c r="AP6" s="44">
        <f>SUM(AP7:AP14)</f>
        <v>84075</v>
      </c>
      <c r="AQ6" s="45">
        <f>SUM(AQ8:AQ14)</f>
        <v>66300</v>
      </c>
      <c r="AR6" s="52">
        <f>AQ6/AP6</f>
        <v>0.7885816235504014</v>
      </c>
      <c r="AS6" s="25">
        <f aca="true" t="shared" si="2" ref="AS6:AW6">SUM(AS7:AS17)</f>
        <v>556</v>
      </c>
      <c r="AT6" s="18">
        <f t="shared" si="2"/>
        <v>556</v>
      </c>
      <c r="AU6" s="30">
        <f>AT6/AS6</f>
        <v>1</v>
      </c>
      <c r="AV6" s="25">
        <f t="shared" si="2"/>
        <v>100</v>
      </c>
      <c r="AW6" s="18">
        <f t="shared" si="2"/>
        <v>120</v>
      </c>
      <c r="AX6" s="30">
        <f>AW6/AV6</f>
        <v>1.2</v>
      </c>
      <c r="AY6" s="25">
        <f aca="true" t="shared" si="3" ref="AY6:BC6">SUM(AY7:AY17)</f>
        <v>123</v>
      </c>
      <c r="AZ6" s="18">
        <f t="shared" si="3"/>
        <v>123</v>
      </c>
      <c r="BA6" s="30">
        <f>AZ6/AY6</f>
        <v>1</v>
      </c>
      <c r="BB6" s="18">
        <f t="shared" si="3"/>
        <v>16</v>
      </c>
      <c r="BC6" s="18">
        <f t="shared" si="3"/>
        <v>16</v>
      </c>
      <c r="BD6" s="30">
        <v>1</v>
      </c>
      <c r="BE6" s="25">
        <f>SUM(BE7:BE17)</f>
        <v>4</v>
      </c>
      <c r="BF6" s="25">
        <f>SUM(BF7:BF17)</f>
        <v>4</v>
      </c>
      <c r="BG6" s="30">
        <f>BF6/BE6</f>
        <v>1</v>
      </c>
      <c r="BH6" s="25">
        <f>SUM(BH7:BH17)</f>
        <v>4000</v>
      </c>
      <c r="BI6" s="67">
        <f>SUM(BI8:BI17)</f>
        <v>5388</v>
      </c>
      <c r="BJ6" s="30">
        <f>BI6/BH6</f>
        <v>1.347</v>
      </c>
      <c r="BK6" s="25">
        <f>SUM(BK7:BK17)</f>
        <v>14</v>
      </c>
      <c r="BL6" s="25">
        <f>SUM(BL7:BL17)</f>
        <v>14</v>
      </c>
      <c r="BM6" s="25">
        <v>14</v>
      </c>
      <c r="BN6" s="30">
        <f>BM6/BK6</f>
        <v>1</v>
      </c>
      <c r="BO6" s="25">
        <f>SUM(BO7:BO17)</f>
        <v>5663</v>
      </c>
      <c r="BP6" s="25">
        <v>5663</v>
      </c>
      <c r="BQ6" s="30">
        <f>BP6/BO6</f>
        <v>1</v>
      </c>
      <c r="BR6" s="16">
        <f>SUM(BR8:BR17)</f>
        <v>3137</v>
      </c>
      <c r="BS6" s="16">
        <f>SUM(BS8:BS17)</f>
        <v>3620</v>
      </c>
      <c r="BT6" s="30">
        <f>BS6/BR6</f>
        <v>1.153968759961747</v>
      </c>
      <c r="BU6" s="72">
        <f aca="true" t="shared" si="4" ref="BU6:BY6">SUM(BU7:BU17)</f>
        <v>16</v>
      </c>
      <c r="BV6" s="72">
        <v>27</v>
      </c>
      <c r="BW6" s="73">
        <f aca="true" t="shared" si="5" ref="BW6:BW14">BV6/BU6</f>
        <v>1.6875</v>
      </c>
      <c r="BX6" s="72">
        <f t="shared" si="4"/>
        <v>1007</v>
      </c>
      <c r="BY6" s="81">
        <f t="shared" si="4"/>
        <v>1115</v>
      </c>
      <c r="BZ6" s="73">
        <f aca="true" t="shared" si="6" ref="BZ6:BZ17">BY6/BX6</f>
        <v>1.1072492552135054</v>
      </c>
      <c r="CA6" s="72">
        <f aca="true" t="shared" si="7" ref="CA6:CE6">SUM(CA7:CA17)</f>
        <v>670</v>
      </c>
      <c r="CB6" s="81">
        <f t="shared" si="7"/>
        <v>913</v>
      </c>
      <c r="CC6" s="30">
        <f aca="true" t="shared" si="8" ref="CC6:CC15">CB6/CA6</f>
        <v>1.362686567164179</v>
      </c>
      <c r="CD6" s="25">
        <f t="shared" si="7"/>
        <v>8900</v>
      </c>
      <c r="CE6" s="81">
        <f t="shared" si="7"/>
        <v>13204</v>
      </c>
      <c r="CF6" s="30">
        <f aca="true" t="shared" si="9" ref="CF6:CF15">CE6/CD6</f>
        <v>1.4835955056179775</v>
      </c>
      <c r="CG6" s="25">
        <f aca="true" t="shared" si="10" ref="CG6:CK6">SUM(CG7:CG17)</f>
        <v>4100</v>
      </c>
      <c r="CH6" s="81">
        <f t="shared" si="10"/>
        <v>5508</v>
      </c>
      <c r="CI6" s="30">
        <f aca="true" t="shared" si="11" ref="CI6:CI15">CH6/CG6</f>
        <v>1.3434146341463415</v>
      </c>
      <c r="CJ6" s="25">
        <f t="shared" si="10"/>
        <v>2600</v>
      </c>
      <c r="CK6" s="81">
        <f t="shared" si="10"/>
        <v>7646</v>
      </c>
      <c r="CL6" s="30">
        <f aca="true" t="shared" si="12" ref="CL6:CL9">CK6/CJ6</f>
        <v>2.940769230769231</v>
      </c>
      <c r="CM6" s="25">
        <f aca="true" t="shared" si="13" ref="CM6:CQ6">SUM(CM7:CM17)</f>
        <v>18000</v>
      </c>
      <c r="CN6" s="16">
        <v>18120</v>
      </c>
      <c r="CO6" s="30">
        <f>CN6/CM6</f>
        <v>1.0066666666666666</v>
      </c>
      <c r="CP6" s="25">
        <f t="shared" si="13"/>
        <v>3500</v>
      </c>
      <c r="CQ6" s="16">
        <f t="shared" si="13"/>
        <v>3691</v>
      </c>
      <c r="CR6" s="30">
        <f>CQ6/CP6</f>
        <v>1.0545714285714285</v>
      </c>
      <c r="CS6" s="25">
        <f>SUM(CS7:CS17)</f>
        <v>1521</v>
      </c>
      <c r="CT6" s="16">
        <f>SUM(CT10:CT16)</f>
        <v>1521</v>
      </c>
      <c r="CU6" s="30">
        <f>CT6/CS6</f>
        <v>1</v>
      </c>
      <c r="CV6" s="25">
        <f>SUM(CV7:CV17)</f>
        <v>1521</v>
      </c>
      <c r="CW6" s="16">
        <f>SUM(CW10:CW16)</f>
        <v>1521</v>
      </c>
      <c r="CX6" s="30">
        <f>CW6/CV6</f>
        <v>1</v>
      </c>
      <c r="CY6" s="90">
        <v>87164</v>
      </c>
      <c r="CZ6" s="16">
        <f>SUM(CZ7:CZ17)</f>
        <v>87234</v>
      </c>
      <c r="DA6" s="92">
        <f>CZ6/CY6</f>
        <v>1.000803083841953</v>
      </c>
      <c r="DB6" s="93">
        <v>20676</v>
      </c>
      <c r="DC6" s="45">
        <f>SUM(DC7:DC17)</f>
        <v>18562</v>
      </c>
      <c r="DD6" s="94">
        <f>DC6/DB6</f>
        <v>0.8977558521957826</v>
      </c>
      <c r="DE6" s="93">
        <v>21031</v>
      </c>
      <c r="DF6" s="45">
        <f>SUM(DF7:DF17)</f>
        <v>20017</v>
      </c>
      <c r="DG6" s="94">
        <f>DF6/DE6</f>
        <v>0.9517854595596976</v>
      </c>
      <c r="DH6" s="90">
        <v>1117</v>
      </c>
      <c r="DI6" s="16">
        <f aca="true" t="shared" si="14" ref="DI6:DM6">SUM(DI7:DI17)</f>
        <v>1146</v>
      </c>
      <c r="DJ6" s="92">
        <f>DI6/DH6</f>
        <v>1.0259623992837958</v>
      </c>
      <c r="DK6" s="95" t="s">
        <v>133</v>
      </c>
      <c r="DL6" s="16">
        <f t="shared" si="14"/>
        <v>3170</v>
      </c>
      <c r="DM6" s="100">
        <f t="shared" si="14"/>
        <v>791.2057749999998</v>
      </c>
      <c r="DN6" s="95" t="s">
        <v>134</v>
      </c>
      <c r="DO6" s="18">
        <f>SUM(DO7:DO15)</f>
        <v>600</v>
      </c>
      <c r="DP6" s="101">
        <f>SUM(DP7:DP15)</f>
        <v>226.166035</v>
      </c>
      <c r="DQ6" s="95" t="s">
        <v>135</v>
      </c>
      <c r="DR6" s="16">
        <f>SUM(DR7:DR17)</f>
        <v>41503</v>
      </c>
      <c r="DS6" s="16">
        <f>SUM(DS7:DS17)</f>
        <v>2678.4</v>
      </c>
      <c r="DT6" s="16">
        <f>SUM(DT7:DT17)</f>
        <v>20657</v>
      </c>
      <c r="DU6" s="16">
        <f>SUM(DU8:DU17)</f>
        <v>20846</v>
      </c>
      <c r="DV6" s="104" t="s">
        <v>136</v>
      </c>
      <c r="DW6" s="16">
        <f>SUM(DW7:DW17)</f>
        <v>38098</v>
      </c>
      <c r="DX6" s="16">
        <f>SUM(DX7:DX17)</f>
        <v>2649.7999999999997</v>
      </c>
      <c r="DY6" s="26" t="s">
        <v>137</v>
      </c>
      <c r="DZ6" s="112">
        <v>1.0861</v>
      </c>
      <c r="EA6" s="113">
        <f>108.61/95</f>
        <v>1.1432631578947368</v>
      </c>
      <c r="EB6" s="163" t="s">
        <v>138</v>
      </c>
      <c r="EC6" s="163" t="s">
        <v>138</v>
      </c>
      <c r="ED6" s="164" t="s">
        <v>138</v>
      </c>
      <c r="EE6" s="26" t="s">
        <v>139</v>
      </c>
      <c r="EF6" s="120">
        <v>0.7062999999999999</v>
      </c>
      <c r="EG6" s="121">
        <f>EF6/70%</f>
        <v>1.009</v>
      </c>
      <c r="EH6" s="26" t="s">
        <v>140</v>
      </c>
      <c r="EI6" s="112">
        <v>0.8090999999999999</v>
      </c>
      <c r="EJ6" s="121">
        <f>EI6/80%</f>
        <v>1.011375</v>
      </c>
      <c r="EK6" s="122" t="s">
        <v>141</v>
      </c>
      <c r="EL6" s="112">
        <v>0.507</v>
      </c>
      <c r="EM6" s="123">
        <f>EL6/50%</f>
        <v>1.014</v>
      </c>
      <c r="EN6" s="26" t="s">
        <v>142</v>
      </c>
      <c r="EO6" s="112">
        <v>0.6788</v>
      </c>
      <c r="EP6" s="113">
        <f>EO6/60%</f>
        <v>1.1313333333333333</v>
      </c>
      <c r="EQ6" s="26" t="s">
        <v>143</v>
      </c>
      <c r="ER6" s="112">
        <v>0.7775</v>
      </c>
      <c r="ES6" s="113">
        <f>ER6/70%</f>
        <v>1.1107142857142858</v>
      </c>
      <c r="ET6" s="25">
        <f>SUM(ET7:ET17)</f>
        <v>4454</v>
      </c>
      <c r="EU6" s="16">
        <f>SUM(EU7:EU17)</f>
        <v>7329</v>
      </c>
      <c r="EV6" s="30">
        <f aca="true" t="shared" si="15" ref="EV6:EV17">EU6/ET6</f>
        <v>1.6454872025145937</v>
      </c>
      <c r="EW6" s="25">
        <v>586</v>
      </c>
      <c r="EX6" s="25">
        <f>SUM(EX8:EX17)</f>
        <v>1782</v>
      </c>
      <c r="EY6" s="30">
        <f aca="true" t="shared" si="16" ref="EY6:EY17">EX6/EW6</f>
        <v>3.0409556313993176</v>
      </c>
      <c r="EZ6" s="25">
        <v>45</v>
      </c>
      <c r="FA6" s="25">
        <f>SUM(FA8:FA17)</f>
        <v>126</v>
      </c>
      <c r="FB6" s="30">
        <f aca="true" t="shared" si="17" ref="FB6:FB17">FA6/EZ6</f>
        <v>2.8</v>
      </c>
      <c r="FC6" s="25">
        <v>39</v>
      </c>
      <c r="FD6" s="25">
        <f>SUM(FD8:FD17)</f>
        <v>108</v>
      </c>
      <c r="FE6" s="30">
        <f aca="true" t="shared" si="18" ref="FE6:FE17">FD6/FC6</f>
        <v>2.769230769230769</v>
      </c>
      <c r="FF6" s="16">
        <f aca="true" t="shared" si="19" ref="FF6:FJ6">FF7+FF8+FF9+FF10+FF11+FF12+FF13+FF14+FF15+FF16+FF17</f>
        <v>200</v>
      </c>
      <c r="FG6" s="36">
        <f t="shared" si="19"/>
        <v>291</v>
      </c>
      <c r="FH6" s="30">
        <f>FG6/FF6</f>
        <v>1.455</v>
      </c>
      <c r="FI6" s="36">
        <f t="shared" si="19"/>
        <v>15</v>
      </c>
      <c r="FJ6" s="36">
        <f t="shared" si="19"/>
        <v>43</v>
      </c>
      <c r="FK6" s="30">
        <f aca="true" t="shared" si="20" ref="FK6:FK15">FJ6/FI6</f>
        <v>2.8666666666666667</v>
      </c>
      <c r="FL6" s="36">
        <f>FL7+FL8+FL9+FL10+FL11+FL12+FL13+FL14+FL15+FL16+FL17</f>
        <v>15</v>
      </c>
      <c r="FM6" s="36">
        <f>SUM(FM7:FM17)</f>
        <v>86</v>
      </c>
      <c r="FN6" s="30">
        <f aca="true" t="shared" si="21" ref="FN6:FN17">FM6/FL6</f>
        <v>5.733333333333333</v>
      </c>
      <c r="FO6" s="25">
        <f>SUM(FO7:FO17)</f>
        <v>226</v>
      </c>
      <c r="FP6" s="25">
        <f>SUM(FP7:FP17)</f>
        <v>226</v>
      </c>
      <c r="FQ6" s="30">
        <f aca="true" t="shared" si="22" ref="FQ6:FQ17">FP6/FO6</f>
        <v>1</v>
      </c>
      <c r="FR6" s="25">
        <v>174</v>
      </c>
      <c r="FS6" s="25">
        <f>SUM(FS7:FS17)</f>
        <v>183</v>
      </c>
      <c r="FT6" s="30">
        <f aca="true" t="shared" si="23" ref="FT6:FT17">FS6/FR6</f>
        <v>1.0517241379310345</v>
      </c>
      <c r="FU6" s="44">
        <f aca="true" t="shared" si="24" ref="FU6:FY6">SUM(FU7:FU17)</f>
        <v>15</v>
      </c>
      <c r="FV6" s="44">
        <f t="shared" si="24"/>
        <v>7</v>
      </c>
      <c r="FW6" s="46">
        <f aca="true" t="shared" si="25" ref="FW6:FW17">FV6/FU6</f>
        <v>0.4666666666666667</v>
      </c>
      <c r="FX6" s="104" t="s">
        <v>144</v>
      </c>
      <c r="FY6" s="25">
        <v>18</v>
      </c>
      <c r="FZ6" s="30">
        <v>1</v>
      </c>
      <c r="GA6" s="81">
        <f aca="true" t="shared" si="26" ref="GA6:GE6">SUM(GA7:GA17)</f>
        <v>14</v>
      </c>
      <c r="GB6" s="81">
        <f t="shared" si="26"/>
        <v>28</v>
      </c>
      <c r="GC6" s="73">
        <f aca="true" t="shared" si="27" ref="GC6:GC14">GB6/GA6</f>
        <v>2</v>
      </c>
      <c r="GD6" s="81">
        <f t="shared" si="26"/>
        <v>56</v>
      </c>
      <c r="GE6" s="81">
        <f t="shared" si="26"/>
        <v>251</v>
      </c>
      <c r="GF6" s="73">
        <f aca="true" t="shared" si="28" ref="GF6:GF14">GE6/GD6</f>
        <v>4.482142857142857</v>
      </c>
      <c r="GG6" s="81">
        <f>SUM(GG7:GG17)</f>
        <v>4</v>
      </c>
      <c r="GH6" s="81">
        <f>SUM(GH7:GH17)</f>
        <v>271</v>
      </c>
      <c r="GI6" s="73">
        <f>GH6/GG6</f>
        <v>67.75</v>
      </c>
      <c r="GJ6" s="81">
        <v>400</v>
      </c>
      <c r="GK6" s="81">
        <v>400</v>
      </c>
      <c r="GL6" s="30">
        <v>1</v>
      </c>
      <c r="GM6" s="16">
        <f>SUM(GM7:GM17)</f>
        <v>360</v>
      </c>
      <c r="GN6" s="16">
        <f>SUM(GN7:GN17)</f>
        <v>366</v>
      </c>
      <c r="GO6" s="153">
        <f aca="true" t="shared" si="29" ref="GO6:GO17">GN6/GM6</f>
        <v>1.0166666666666666</v>
      </c>
      <c r="GP6" s="45">
        <f>SUM(GP7:GP15)</f>
        <v>4330</v>
      </c>
      <c r="GQ6" s="45">
        <f>SUM(GQ7:GQ15)</f>
        <v>3764</v>
      </c>
      <c r="GR6" s="154">
        <f aca="true" t="shared" si="30" ref="GR6:GR15">GQ6/GP6</f>
        <v>0.869284064665127</v>
      </c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</row>
    <row r="7" spans="1:214" s="2" customFormat="1" ht="33.75" customHeight="1">
      <c r="A7" s="13" t="s">
        <v>145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8"/>
      <c r="R7" s="31"/>
      <c r="S7" s="31"/>
      <c r="T7" s="30"/>
      <c r="U7" s="31"/>
      <c r="V7" s="31"/>
      <c r="W7" s="30"/>
      <c r="X7" s="37"/>
      <c r="Y7" s="31"/>
      <c r="Z7" s="30"/>
      <c r="AA7" s="26"/>
      <c r="AB7" s="39"/>
      <c r="AC7" s="30"/>
      <c r="AD7" s="39"/>
      <c r="AE7" s="39"/>
      <c r="AF7" s="30"/>
      <c r="AG7" s="13"/>
      <c r="AH7" s="18"/>
      <c r="AI7" s="30"/>
      <c r="AJ7" s="13"/>
      <c r="AK7" s="18"/>
      <c r="AL7" s="30"/>
      <c r="AM7" s="13"/>
      <c r="AN7" s="18"/>
      <c r="AO7" s="30"/>
      <c r="AP7" s="13"/>
      <c r="AQ7" s="53"/>
      <c r="AR7" s="54"/>
      <c r="AS7" s="13"/>
      <c r="AT7" s="18"/>
      <c r="AU7" s="30"/>
      <c r="AV7" s="13"/>
      <c r="AW7" s="18"/>
      <c r="AX7" s="30"/>
      <c r="AY7" s="56"/>
      <c r="AZ7" s="18"/>
      <c r="BA7" s="30"/>
      <c r="BB7" s="18"/>
      <c r="BC7" s="63"/>
      <c r="BD7" s="30"/>
      <c r="BE7" s="56"/>
      <c r="BF7" s="56"/>
      <c r="BG7" s="30"/>
      <c r="BH7" s="13"/>
      <c r="BI7" s="67"/>
      <c r="BJ7" s="30"/>
      <c r="BK7" s="13"/>
      <c r="BL7" s="13"/>
      <c r="BM7" s="13"/>
      <c r="BN7" s="30"/>
      <c r="BO7" s="13"/>
      <c r="BP7" s="13"/>
      <c r="BQ7" s="30"/>
      <c r="BR7" s="18"/>
      <c r="BS7" s="18"/>
      <c r="BT7" s="30"/>
      <c r="BU7" s="74"/>
      <c r="BV7" s="74"/>
      <c r="BW7" s="75"/>
      <c r="BX7" s="76"/>
      <c r="BY7" s="76"/>
      <c r="BZ7" s="82"/>
      <c r="CA7" s="83">
        <v>96</v>
      </c>
      <c r="CB7" s="77">
        <v>123</v>
      </c>
      <c r="CC7" s="79">
        <f t="shared" si="8"/>
        <v>1.28125</v>
      </c>
      <c r="CD7" s="83">
        <v>2800</v>
      </c>
      <c r="CE7" s="77">
        <v>3998</v>
      </c>
      <c r="CF7" s="79">
        <f t="shared" si="9"/>
        <v>1.427857142857143</v>
      </c>
      <c r="CG7" s="83">
        <v>300</v>
      </c>
      <c r="CH7" s="77">
        <v>347</v>
      </c>
      <c r="CI7" s="79">
        <f t="shared" si="11"/>
        <v>1.1566666666666667</v>
      </c>
      <c r="CJ7" s="84">
        <v>2400</v>
      </c>
      <c r="CK7" s="77">
        <v>6927</v>
      </c>
      <c r="CL7" s="79">
        <f t="shared" si="12"/>
        <v>2.88625</v>
      </c>
      <c r="CM7" s="13"/>
      <c r="CN7" s="18"/>
      <c r="CO7" s="30"/>
      <c r="CP7" s="13"/>
      <c r="CQ7" s="18"/>
      <c r="CR7" s="30"/>
      <c r="CS7" s="26"/>
      <c r="CT7" s="22">
        <v>0</v>
      </c>
      <c r="CU7" s="30"/>
      <c r="CV7" s="26"/>
      <c r="CW7" s="22">
        <v>0</v>
      </c>
      <c r="CX7" s="30"/>
      <c r="CY7" s="91"/>
      <c r="CZ7" s="18"/>
      <c r="DA7" s="92"/>
      <c r="DB7" s="91"/>
      <c r="DC7" s="18"/>
      <c r="DD7" s="92"/>
      <c r="DE7" s="91"/>
      <c r="DF7" s="18"/>
      <c r="DG7" s="92"/>
      <c r="DH7" s="18">
        <v>90</v>
      </c>
      <c r="DI7" s="18">
        <v>87</v>
      </c>
      <c r="DJ7" s="92">
        <f aca="true" t="shared" si="31" ref="DJ7:DJ17">DI7/DH7</f>
        <v>0.9666666666666667</v>
      </c>
      <c r="DK7" s="96"/>
      <c r="DL7" s="97"/>
      <c r="DM7" s="102"/>
      <c r="DN7" s="96"/>
      <c r="DO7" s="18">
        <v>425</v>
      </c>
      <c r="DP7" s="18">
        <v>138.5</v>
      </c>
      <c r="DQ7" s="96"/>
      <c r="DR7" s="18"/>
      <c r="DS7" s="18"/>
      <c r="DT7" s="18"/>
      <c r="DU7" s="18"/>
      <c r="DV7" s="105"/>
      <c r="DW7" s="97"/>
      <c r="DX7" s="97"/>
      <c r="DY7" s="26"/>
      <c r="DZ7" s="115"/>
      <c r="EA7" s="116"/>
      <c r="EB7" s="114"/>
      <c r="EC7" s="114"/>
      <c r="ED7" s="119"/>
      <c r="EE7" s="26"/>
      <c r="EF7" s="115"/>
      <c r="EG7" s="119"/>
      <c r="EH7" s="26"/>
      <c r="EI7" s="115"/>
      <c r="EJ7" s="119"/>
      <c r="EK7" s="115"/>
      <c r="EL7" s="115"/>
      <c r="EM7" s="124"/>
      <c r="EN7" s="26"/>
      <c r="EO7" s="115"/>
      <c r="EP7" s="116"/>
      <c r="EQ7" s="26"/>
      <c r="ER7" s="115"/>
      <c r="ES7" s="116"/>
      <c r="ET7" s="13"/>
      <c r="EU7" s="18"/>
      <c r="EV7" s="30"/>
      <c r="EW7" s="13"/>
      <c r="EX7" s="13"/>
      <c r="EY7" s="30"/>
      <c r="EZ7" s="131" t="s">
        <v>146</v>
      </c>
      <c r="FA7" s="132"/>
      <c r="FB7" s="132"/>
      <c r="FC7" s="132"/>
      <c r="FD7" s="132"/>
      <c r="FE7" s="137"/>
      <c r="FF7" s="18">
        <v>46</v>
      </c>
      <c r="FG7" s="18">
        <v>88</v>
      </c>
      <c r="FH7" s="30">
        <f aca="true" t="shared" si="32" ref="FH6:FH17">FG7/FF7</f>
        <v>1.9130434782608696</v>
      </c>
      <c r="FI7" s="13">
        <v>5</v>
      </c>
      <c r="FJ7" s="18">
        <v>11</v>
      </c>
      <c r="FK7" s="30">
        <f t="shared" si="20"/>
        <v>2.2</v>
      </c>
      <c r="FL7" s="13">
        <v>3</v>
      </c>
      <c r="FM7" s="142">
        <v>6</v>
      </c>
      <c r="FN7" s="30">
        <f t="shared" si="21"/>
        <v>2</v>
      </c>
      <c r="FO7" s="20"/>
      <c r="FP7" s="20"/>
      <c r="FQ7" s="30"/>
      <c r="FR7" s="13"/>
      <c r="FS7" s="13">
        <v>27</v>
      </c>
      <c r="FT7" s="30"/>
      <c r="FU7" s="20"/>
      <c r="FV7" s="20"/>
      <c r="FW7" s="30"/>
      <c r="FX7" s="105"/>
      <c r="FY7" s="13">
        <v>18</v>
      </c>
      <c r="FZ7" s="30">
        <v>1</v>
      </c>
      <c r="GA7" s="22"/>
      <c r="GB7" s="22"/>
      <c r="GC7" s="73"/>
      <c r="GD7" s="22"/>
      <c r="GE7" s="22"/>
      <c r="GF7" s="73"/>
      <c r="GG7" s="22"/>
      <c r="GH7" s="22"/>
      <c r="GI7" s="73"/>
      <c r="GJ7" s="18">
        <v>80</v>
      </c>
      <c r="GK7" s="18">
        <v>80</v>
      </c>
      <c r="GL7" s="30">
        <v>1</v>
      </c>
      <c r="GM7" s="18">
        <v>200</v>
      </c>
      <c r="GN7" s="18">
        <v>201</v>
      </c>
      <c r="GO7" s="155">
        <f t="shared" si="29"/>
        <v>1.005</v>
      </c>
      <c r="GP7" s="18">
        <v>650</v>
      </c>
      <c r="GQ7" s="18">
        <v>440</v>
      </c>
      <c r="GR7" s="155">
        <f t="shared" si="30"/>
        <v>0.676923076923077</v>
      </c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</row>
    <row r="8" spans="1:214" s="2" customFormat="1" ht="25.5" customHeight="1">
      <c r="A8" s="13" t="s">
        <v>147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28"/>
      <c r="R8" s="32">
        <v>71.915</v>
      </c>
      <c r="S8" s="32">
        <v>71.915</v>
      </c>
      <c r="T8" s="30">
        <f>S8/R8</f>
        <v>1</v>
      </c>
      <c r="U8" s="33">
        <v>71.915</v>
      </c>
      <c r="V8" s="32">
        <v>71.915</v>
      </c>
      <c r="W8" s="30">
        <f>V8/U8</f>
        <v>1</v>
      </c>
      <c r="X8" s="38">
        <v>221</v>
      </c>
      <c r="Y8" s="33">
        <v>221.085</v>
      </c>
      <c r="Z8" s="30">
        <f aca="true" t="shared" si="33" ref="Z7:Z15">Y8/X8</f>
        <v>1.0003846153846154</v>
      </c>
      <c r="AA8" s="26">
        <v>896</v>
      </c>
      <c r="AB8" s="26">
        <v>896</v>
      </c>
      <c r="AC8" s="30">
        <f>AB8/AA8</f>
        <v>1</v>
      </c>
      <c r="AD8" s="39"/>
      <c r="AE8" s="39"/>
      <c r="AF8" s="30"/>
      <c r="AG8" s="47">
        <v>30</v>
      </c>
      <c r="AH8" s="48">
        <v>25</v>
      </c>
      <c r="AI8" s="46">
        <f aca="true" t="shared" si="34" ref="AI7:AI14">AH8/AG8</f>
        <v>0.8333333333333334</v>
      </c>
      <c r="AJ8" s="47">
        <v>1311</v>
      </c>
      <c r="AK8" s="48">
        <v>1061</v>
      </c>
      <c r="AL8" s="46">
        <f aca="true" t="shared" si="35" ref="AL7:AL14">AK8/AJ8</f>
        <v>0.8093058733790999</v>
      </c>
      <c r="AM8" s="47">
        <v>12.91</v>
      </c>
      <c r="AN8" s="48">
        <v>10.43</v>
      </c>
      <c r="AO8" s="46">
        <f aca="true" t="shared" si="36" ref="AO7:AO14">AN8/AM8</f>
        <v>0.8079008520526724</v>
      </c>
      <c r="AP8" s="13">
        <v>12000</v>
      </c>
      <c r="AQ8" s="53">
        <v>11000</v>
      </c>
      <c r="AR8" s="54">
        <f aca="true" t="shared" si="37" ref="AR7:AR14">AQ8/AP8</f>
        <v>0.9166666666666666</v>
      </c>
      <c r="AS8" s="13">
        <v>185</v>
      </c>
      <c r="AT8" s="18">
        <v>185</v>
      </c>
      <c r="AU8" s="30">
        <f aca="true" t="shared" si="38" ref="AU7:AU17">AT8/AS8</f>
        <v>1</v>
      </c>
      <c r="AV8" s="13"/>
      <c r="AW8" s="18"/>
      <c r="AX8" s="30"/>
      <c r="AY8" s="56">
        <v>30</v>
      </c>
      <c r="AZ8" s="18">
        <v>30</v>
      </c>
      <c r="BA8" s="30">
        <f aca="true" t="shared" si="39" ref="BA7:BA17">AZ8/AY8</f>
        <v>1</v>
      </c>
      <c r="BB8" s="18">
        <v>6</v>
      </c>
      <c r="BC8" s="18">
        <v>6</v>
      </c>
      <c r="BD8" s="61">
        <v>1</v>
      </c>
      <c r="BE8" s="56">
        <v>1</v>
      </c>
      <c r="BF8" s="56">
        <v>1</v>
      </c>
      <c r="BG8" s="30">
        <f aca="true" t="shared" si="40" ref="BG7:BG13">BF8/BE8</f>
        <v>1</v>
      </c>
      <c r="BH8" s="13">
        <v>946</v>
      </c>
      <c r="BI8" s="13">
        <v>1080</v>
      </c>
      <c r="BJ8" s="30">
        <f aca="true" t="shared" si="41" ref="BJ7:BJ17">BI8/BH8</f>
        <v>1.1416490486257929</v>
      </c>
      <c r="BK8" s="18">
        <v>2</v>
      </c>
      <c r="BL8" s="18">
        <v>2</v>
      </c>
      <c r="BM8" s="18">
        <v>2</v>
      </c>
      <c r="BN8" s="30">
        <f>BM8/BK8</f>
        <v>1</v>
      </c>
      <c r="BO8" s="13">
        <v>310</v>
      </c>
      <c r="BP8" s="18">
        <v>310</v>
      </c>
      <c r="BQ8" s="30">
        <f>BP8/BO8</f>
        <v>1</v>
      </c>
      <c r="BR8" s="18">
        <v>1513</v>
      </c>
      <c r="BS8" s="18">
        <v>1924</v>
      </c>
      <c r="BT8" s="30">
        <f aca="true" t="shared" si="42" ref="BT7:BT17">BS8/BR8</f>
        <v>1.271645736946464</v>
      </c>
      <c r="BU8" s="77">
        <v>3</v>
      </c>
      <c r="BV8" s="78">
        <v>3</v>
      </c>
      <c r="BW8" s="79">
        <f t="shared" si="5"/>
        <v>1</v>
      </c>
      <c r="BX8" s="80">
        <v>130</v>
      </c>
      <c r="BY8" s="77">
        <v>158</v>
      </c>
      <c r="BZ8" s="79">
        <f t="shared" si="6"/>
        <v>1.2153846153846153</v>
      </c>
      <c r="CA8" s="83">
        <v>96</v>
      </c>
      <c r="CB8" s="77">
        <f>123+12</f>
        <v>135</v>
      </c>
      <c r="CC8" s="79">
        <f t="shared" si="8"/>
        <v>1.40625</v>
      </c>
      <c r="CD8" s="83">
        <v>1300</v>
      </c>
      <c r="CE8" s="77">
        <f>1436+90</f>
        <v>1526</v>
      </c>
      <c r="CF8" s="79">
        <f t="shared" si="9"/>
        <v>1.1738461538461538</v>
      </c>
      <c r="CG8" s="83">
        <v>900</v>
      </c>
      <c r="CH8" s="77">
        <f>1022+44</f>
        <v>1066</v>
      </c>
      <c r="CI8" s="79">
        <f t="shared" si="11"/>
        <v>1.1844444444444444</v>
      </c>
      <c r="CJ8" s="84">
        <v>100</v>
      </c>
      <c r="CK8" s="77">
        <v>465</v>
      </c>
      <c r="CL8" s="79">
        <f t="shared" si="12"/>
        <v>4.65</v>
      </c>
      <c r="CM8" s="13">
        <v>12000</v>
      </c>
      <c r="CN8" s="18">
        <v>12000</v>
      </c>
      <c r="CO8" s="30">
        <f>CN8/CM8</f>
        <v>1</v>
      </c>
      <c r="CP8" s="13">
        <v>2000</v>
      </c>
      <c r="CQ8" s="18">
        <v>2186</v>
      </c>
      <c r="CR8" s="30">
        <f>CQ8/CP8</f>
        <v>1.093</v>
      </c>
      <c r="CS8" s="56"/>
      <c r="CT8" s="22"/>
      <c r="CU8" s="30"/>
      <c r="CV8" s="56"/>
      <c r="CW8" s="22"/>
      <c r="CX8" s="30"/>
      <c r="CY8" s="18">
        <v>47417</v>
      </c>
      <c r="CZ8" s="18">
        <v>47769</v>
      </c>
      <c r="DA8" s="92">
        <f aca="true" t="shared" si="43" ref="DA7:DA17">CZ8/CY8</f>
        <v>1.0074234979015966</v>
      </c>
      <c r="DB8" s="18">
        <v>2881</v>
      </c>
      <c r="DC8" s="18">
        <v>2812</v>
      </c>
      <c r="DD8" s="92">
        <f aca="true" t="shared" si="44" ref="DD7:DD17">DC8/DB8</f>
        <v>0.9760499826449149</v>
      </c>
      <c r="DE8" s="18">
        <v>11807</v>
      </c>
      <c r="DF8" s="18">
        <v>11219</v>
      </c>
      <c r="DG8" s="92">
        <f aca="true" t="shared" si="45" ref="DG7:DG17">DF8/DE8</f>
        <v>0.9501990344710765</v>
      </c>
      <c r="DH8" s="18">
        <v>398</v>
      </c>
      <c r="DI8" s="18">
        <v>413</v>
      </c>
      <c r="DJ8" s="92">
        <f t="shared" si="31"/>
        <v>1.0376884422110553</v>
      </c>
      <c r="DK8" s="96"/>
      <c r="DL8" s="18">
        <v>1514</v>
      </c>
      <c r="DM8" s="103">
        <v>350.7827</v>
      </c>
      <c r="DN8" s="96"/>
      <c r="DO8" s="18">
        <v>72</v>
      </c>
      <c r="DP8" s="18">
        <v>34.704579</v>
      </c>
      <c r="DQ8" s="96"/>
      <c r="DR8" s="18">
        <v>21852</v>
      </c>
      <c r="DS8" s="18">
        <v>1384.2</v>
      </c>
      <c r="DT8" s="18">
        <v>7858</v>
      </c>
      <c r="DU8" s="18">
        <v>13994</v>
      </c>
      <c r="DV8" s="105"/>
      <c r="DW8" s="18">
        <v>11720</v>
      </c>
      <c r="DX8" s="18">
        <v>811.6</v>
      </c>
      <c r="DY8" s="26"/>
      <c r="DZ8" s="115"/>
      <c r="EA8" s="116"/>
      <c r="EB8" s="114"/>
      <c r="EC8" s="114"/>
      <c r="ED8" s="119"/>
      <c r="EE8" s="26"/>
      <c r="EF8" s="115"/>
      <c r="EG8" s="119"/>
      <c r="EH8" s="26"/>
      <c r="EI8" s="115"/>
      <c r="EJ8" s="119"/>
      <c r="EK8" s="115"/>
      <c r="EL8" s="115"/>
      <c r="EM8" s="124"/>
      <c r="EN8" s="26"/>
      <c r="EO8" s="115"/>
      <c r="EP8" s="116"/>
      <c r="EQ8" s="26"/>
      <c r="ER8" s="115"/>
      <c r="ES8" s="116"/>
      <c r="ET8" s="18">
        <v>1598</v>
      </c>
      <c r="EU8" s="18">
        <v>2941</v>
      </c>
      <c r="EV8" s="30">
        <f t="shared" si="15"/>
        <v>1.8404255319148937</v>
      </c>
      <c r="EW8" s="18">
        <v>151</v>
      </c>
      <c r="EX8" s="18">
        <v>421</v>
      </c>
      <c r="EY8" s="30">
        <f t="shared" si="16"/>
        <v>2.7880794701986753</v>
      </c>
      <c r="EZ8" s="18">
        <v>16</v>
      </c>
      <c r="FA8" s="18">
        <v>43</v>
      </c>
      <c r="FB8" s="30">
        <f t="shared" si="17"/>
        <v>2.6875</v>
      </c>
      <c r="FC8" s="18">
        <v>15</v>
      </c>
      <c r="FD8" s="18">
        <v>36</v>
      </c>
      <c r="FE8" s="30">
        <f t="shared" si="18"/>
        <v>2.4</v>
      </c>
      <c r="FF8" s="18">
        <v>30</v>
      </c>
      <c r="FG8" s="18">
        <v>36</v>
      </c>
      <c r="FH8" s="30">
        <f t="shared" si="32"/>
        <v>1.2</v>
      </c>
      <c r="FI8" s="13">
        <v>2</v>
      </c>
      <c r="FJ8" s="18">
        <v>2</v>
      </c>
      <c r="FK8" s="30">
        <f t="shared" si="20"/>
        <v>1</v>
      </c>
      <c r="FL8" s="13">
        <v>2</v>
      </c>
      <c r="FM8" s="18">
        <v>18</v>
      </c>
      <c r="FN8" s="30">
        <f t="shared" si="21"/>
        <v>9</v>
      </c>
      <c r="FO8" s="13">
        <v>64</v>
      </c>
      <c r="FP8" s="13">
        <v>64</v>
      </c>
      <c r="FQ8" s="30">
        <f t="shared" si="22"/>
        <v>1</v>
      </c>
      <c r="FR8" s="147">
        <v>48</v>
      </c>
      <c r="FS8" s="147">
        <v>48</v>
      </c>
      <c r="FT8" s="30">
        <f t="shared" si="23"/>
        <v>1</v>
      </c>
      <c r="FU8" s="48">
        <v>6</v>
      </c>
      <c r="FV8" s="48">
        <v>2</v>
      </c>
      <c r="FW8" s="46">
        <f t="shared" si="25"/>
        <v>0.3333333333333333</v>
      </c>
      <c r="FX8" s="105"/>
      <c r="FY8" s="20"/>
      <c r="FZ8" s="20"/>
      <c r="GA8" s="18">
        <v>0</v>
      </c>
      <c r="GB8" s="18">
        <v>5</v>
      </c>
      <c r="GC8" s="73"/>
      <c r="GD8" s="18">
        <v>3</v>
      </c>
      <c r="GE8" s="18">
        <v>13</v>
      </c>
      <c r="GF8" s="73">
        <f t="shared" si="28"/>
        <v>4.333333333333333</v>
      </c>
      <c r="GG8" s="18">
        <v>0</v>
      </c>
      <c r="GH8" s="18">
        <v>109</v>
      </c>
      <c r="GI8" s="73"/>
      <c r="GJ8" s="18">
        <v>40</v>
      </c>
      <c r="GK8" s="18">
        <v>40</v>
      </c>
      <c r="GL8" s="30">
        <v>1</v>
      </c>
      <c r="GM8" s="18">
        <v>20</v>
      </c>
      <c r="GN8" s="18">
        <v>20</v>
      </c>
      <c r="GO8" s="155">
        <f t="shared" si="29"/>
        <v>1</v>
      </c>
      <c r="GP8" s="156">
        <v>1150</v>
      </c>
      <c r="GQ8" s="156">
        <v>956</v>
      </c>
      <c r="GR8" s="157">
        <f t="shared" si="30"/>
        <v>0.831304347826087</v>
      </c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</row>
    <row r="9" spans="1:214" s="2" customFormat="1" ht="33" customHeight="1">
      <c r="A9" s="13" t="s">
        <v>148</v>
      </c>
      <c r="B9" s="18"/>
      <c r="C9" s="18"/>
      <c r="D9" s="18"/>
      <c r="E9" s="18">
        <v>1</v>
      </c>
      <c r="F9" s="18" t="s">
        <v>149</v>
      </c>
      <c r="G9" s="17">
        <v>1</v>
      </c>
      <c r="H9" s="18"/>
      <c r="I9" s="18"/>
      <c r="J9" s="18"/>
      <c r="K9" s="18"/>
      <c r="L9" s="18"/>
      <c r="M9" s="18"/>
      <c r="N9" s="18">
        <v>99</v>
      </c>
      <c r="O9" s="18">
        <v>373.7</v>
      </c>
      <c r="P9" s="19">
        <v>3.77</v>
      </c>
      <c r="Q9" s="28"/>
      <c r="R9" s="32"/>
      <c r="S9" s="33"/>
      <c r="T9" s="30"/>
      <c r="U9" s="33"/>
      <c r="V9" s="33"/>
      <c r="W9" s="30"/>
      <c r="X9" s="38">
        <v>88.5</v>
      </c>
      <c r="Y9" s="32">
        <v>90.757</v>
      </c>
      <c r="Z9" s="30">
        <f t="shared" si="33"/>
        <v>1.0255028248587572</v>
      </c>
      <c r="AA9" s="26"/>
      <c r="AB9" s="26"/>
      <c r="AC9" s="30"/>
      <c r="AD9" s="39"/>
      <c r="AE9" s="39"/>
      <c r="AF9" s="30"/>
      <c r="AG9" s="13">
        <v>25</v>
      </c>
      <c r="AH9" s="18">
        <v>25</v>
      </c>
      <c r="AI9" s="30">
        <f t="shared" si="34"/>
        <v>1</v>
      </c>
      <c r="AJ9" s="13">
        <v>2572</v>
      </c>
      <c r="AK9" s="18">
        <v>2572</v>
      </c>
      <c r="AL9" s="30">
        <f t="shared" si="35"/>
        <v>1</v>
      </c>
      <c r="AM9" s="13">
        <v>21.91</v>
      </c>
      <c r="AN9" s="18">
        <v>21.91</v>
      </c>
      <c r="AO9" s="30">
        <f t="shared" si="36"/>
        <v>1</v>
      </c>
      <c r="AP9" s="13">
        <v>6000</v>
      </c>
      <c r="AQ9" s="53">
        <v>6000</v>
      </c>
      <c r="AR9" s="54">
        <f t="shared" si="37"/>
        <v>1</v>
      </c>
      <c r="AS9" s="13">
        <v>100</v>
      </c>
      <c r="AT9" s="18">
        <v>100</v>
      </c>
      <c r="AU9" s="30">
        <f t="shared" si="38"/>
        <v>1</v>
      </c>
      <c r="AV9" s="13"/>
      <c r="AW9" s="18"/>
      <c r="AX9" s="30"/>
      <c r="AY9" s="56">
        <v>24</v>
      </c>
      <c r="AZ9" s="18">
        <v>24</v>
      </c>
      <c r="BA9" s="30">
        <f t="shared" si="39"/>
        <v>1</v>
      </c>
      <c r="BB9" s="18">
        <v>2</v>
      </c>
      <c r="BC9" s="18">
        <v>2</v>
      </c>
      <c r="BD9" s="61">
        <v>1</v>
      </c>
      <c r="BE9" s="56"/>
      <c r="BF9" s="56"/>
      <c r="BG9" s="30"/>
      <c r="BH9" s="13">
        <v>589</v>
      </c>
      <c r="BI9" s="13">
        <v>916</v>
      </c>
      <c r="BJ9" s="30">
        <f t="shared" si="41"/>
        <v>1.5551782682512734</v>
      </c>
      <c r="BK9" s="18">
        <v>1</v>
      </c>
      <c r="BL9" s="18">
        <v>1</v>
      </c>
      <c r="BM9" s="18">
        <v>1</v>
      </c>
      <c r="BN9" s="30">
        <f>BM9/BK9</f>
        <v>1</v>
      </c>
      <c r="BO9" s="13">
        <v>453</v>
      </c>
      <c r="BP9" s="18">
        <v>453</v>
      </c>
      <c r="BQ9" s="30">
        <f>BP9/BO9</f>
        <v>1</v>
      </c>
      <c r="BR9" s="18">
        <v>577</v>
      </c>
      <c r="BS9" s="18">
        <v>577</v>
      </c>
      <c r="BT9" s="30">
        <f t="shared" si="42"/>
        <v>1</v>
      </c>
      <c r="BU9" s="77">
        <v>3</v>
      </c>
      <c r="BV9" s="78">
        <v>3</v>
      </c>
      <c r="BW9" s="79">
        <f t="shared" si="5"/>
        <v>1</v>
      </c>
      <c r="BX9" s="80">
        <v>117</v>
      </c>
      <c r="BY9" s="77">
        <v>122</v>
      </c>
      <c r="BZ9" s="79">
        <f t="shared" si="6"/>
        <v>1.0427350427350428</v>
      </c>
      <c r="CA9" s="83">
        <v>96</v>
      </c>
      <c r="CB9" s="77">
        <v>116</v>
      </c>
      <c r="CC9" s="79">
        <f t="shared" si="8"/>
        <v>1.2083333333333333</v>
      </c>
      <c r="CD9" s="83">
        <v>1300</v>
      </c>
      <c r="CE9" s="77">
        <v>1545</v>
      </c>
      <c r="CF9" s="79">
        <f t="shared" si="9"/>
        <v>1.1884615384615385</v>
      </c>
      <c r="CG9" s="83">
        <v>900</v>
      </c>
      <c r="CH9" s="77">
        <v>1179</v>
      </c>
      <c r="CI9" s="79">
        <f t="shared" si="11"/>
        <v>1.31</v>
      </c>
      <c r="CJ9" s="84">
        <v>100</v>
      </c>
      <c r="CK9" s="77">
        <v>254</v>
      </c>
      <c r="CL9" s="79">
        <f t="shared" si="12"/>
        <v>2.54</v>
      </c>
      <c r="CM9" s="13">
        <v>6000</v>
      </c>
      <c r="CN9" s="18">
        <v>6120</v>
      </c>
      <c r="CO9" s="30">
        <f>CN9/CM9</f>
        <v>1.02</v>
      </c>
      <c r="CP9" s="13">
        <v>1500</v>
      </c>
      <c r="CQ9" s="18">
        <v>1505</v>
      </c>
      <c r="CR9" s="30">
        <f>CQ9/CP9</f>
        <v>1.0033333333333334</v>
      </c>
      <c r="CS9" s="56"/>
      <c r="CT9" s="22"/>
      <c r="CU9" s="30"/>
      <c r="CV9" s="56"/>
      <c r="CW9" s="22"/>
      <c r="CX9" s="30"/>
      <c r="CY9" s="18">
        <v>14649</v>
      </c>
      <c r="CZ9" s="18">
        <v>14556</v>
      </c>
      <c r="DA9" s="92">
        <f t="shared" si="43"/>
        <v>0.9936514437845587</v>
      </c>
      <c r="DB9" s="48">
        <v>3797</v>
      </c>
      <c r="DC9" s="48">
        <v>3359</v>
      </c>
      <c r="DD9" s="94">
        <f t="shared" si="44"/>
        <v>0.8846457729786674</v>
      </c>
      <c r="DE9" s="18">
        <v>3763</v>
      </c>
      <c r="DF9" s="18">
        <v>3696</v>
      </c>
      <c r="DG9" s="92">
        <f t="shared" si="45"/>
        <v>0.9821950571352644</v>
      </c>
      <c r="DH9" s="18">
        <v>293</v>
      </c>
      <c r="DI9" s="18">
        <v>280</v>
      </c>
      <c r="DJ9" s="92">
        <f t="shared" si="31"/>
        <v>0.9556313993174061</v>
      </c>
      <c r="DK9" s="96"/>
      <c r="DL9" s="18">
        <v>658</v>
      </c>
      <c r="DM9" s="103">
        <v>122.50913500000001</v>
      </c>
      <c r="DN9" s="96"/>
      <c r="DO9" s="18">
        <v>80</v>
      </c>
      <c r="DP9" s="18">
        <v>50.740928</v>
      </c>
      <c r="DQ9" s="96"/>
      <c r="DR9" s="18">
        <v>5668</v>
      </c>
      <c r="DS9" s="18">
        <v>373.7</v>
      </c>
      <c r="DT9" s="18">
        <v>3531</v>
      </c>
      <c r="DU9" s="18">
        <v>2137</v>
      </c>
      <c r="DV9" s="105"/>
      <c r="DW9" s="18">
        <v>5779</v>
      </c>
      <c r="DX9" s="18">
        <v>404.3</v>
      </c>
      <c r="DY9" s="26"/>
      <c r="DZ9" s="115"/>
      <c r="EA9" s="116"/>
      <c r="EB9" s="114"/>
      <c r="EC9" s="114"/>
      <c r="ED9" s="119"/>
      <c r="EE9" s="26"/>
      <c r="EF9" s="115"/>
      <c r="EG9" s="119"/>
      <c r="EH9" s="26"/>
      <c r="EI9" s="115"/>
      <c r="EJ9" s="119"/>
      <c r="EK9" s="115"/>
      <c r="EL9" s="115"/>
      <c r="EM9" s="124"/>
      <c r="EN9" s="26"/>
      <c r="EO9" s="115"/>
      <c r="EP9" s="116"/>
      <c r="EQ9" s="26"/>
      <c r="ER9" s="115"/>
      <c r="ES9" s="116"/>
      <c r="ET9" s="18">
        <v>430</v>
      </c>
      <c r="EU9" s="18">
        <v>1017</v>
      </c>
      <c r="EV9" s="30">
        <f t="shared" si="15"/>
        <v>2.3651162790697673</v>
      </c>
      <c r="EW9" s="18">
        <v>95</v>
      </c>
      <c r="EX9" s="18">
        <v>329</v>
      </c>
      <c r="EY9" s="30">
        <f t="shared" si="16"/>
        <v>3.463157894736842</v>
      </c>
      <c r="EZ9" s="18">
        <v>6</v>
      </c>
      <c r="FA9" s="18">
        <v>16</v>
      </c>
      <c r="FB9" s="30">
        <f t="shared" si="17"/>
        <v>2.6666666666666665</v>
      </c>
      <c r="FC9" s="18">
        <v>3</v>
      </c>
      <c r="FD9" s="18">
        <v>13</v>
      </c>
      <c r="FE9" s="30">
        <f t="shared" si="18"/>
        <v>4.333333333333333</v>
      </c>
      <c r="FF9" s="138">
        <v>30</v>
      </c>
      <c r="FG9" s="138">
        <v>54</v>
      </c>
      <c r="FH9" s="30">
        <f t="shared" si="32"/>
        <v>1.8</v>
      </c>
      <c r="FI9" s="141">
        <v>2</v>
      </c>
      <c r="FJ9" s="138">
        <v>4</v>
      </c>
      <c r="FK9" s="30">
        <f t="shared" si="20"/>
        <v>2</v>
      </c>
      <c r="FL9" s="141">
        <v>2</v>
      </c>
      <c r="FM9" s="138">
        <v>18</v>
      </c>
      <c r="FN9" s="30">
        <f t="shared" si="21"/>
        <v>9</v>
      </c>
      <c r="FO9" s="13">
        <v>24</v>
      </c>
      <c r="FP9" s="13">
        <v>24</v>
      </c>
      <c r="FQ9" s="30">
        <f t="shared" si="22"/>
        <v>1</v>
      </c>
      <c r="FR9" s="148">
        <v>31</v>
      </c>
      <c r="FS9" s="148">
        <v>19</v>
      </c>
      <c r="FT9" s="46">
        <f t="shared" si="23"/>
        <v>0.6129032258064516</v>
      </c>
      <c r="FU9" s="48">
        <v>1</v>
      </c>
      <c r="FV9" s="48">
        <v>0</v>
      </c>
      <c r="FW9" s="46">
        <f t="shared" si="25"/>
        <v>0</v>
      </c>
      <c r="FX9" s="105"/>
      <c r="FY9" s="20"/>
      <c r="FZ9" s="20"/>
      <c r="GA9" s="18">
        <v>0</v>
      </c>
      <c r="GB9" s="18">
        <v>5</v>
      </c>
      <c r="GC9" s="73"/>
      <c r="GD9" s="18">
        <v>6</v>
      </c>
      <c r="GE9" s="18">
        <v>32</v>
      </c>
      <c r="GF9" s="73">
        <f t="shared" si="28"/>
        <v>5.333333333333333</v>
      </c>
      <c r="GG9" s="18"/>
      <c r="GH9" s="18">
        <v>48</v>
      </c>
      <c r="GI9" s="73"/>
      <c r="GJ9" s="18">
        <v>200</v>
      </c>
      <c r="GK9" s="18">
        <v>200</v>
      </c>
      <c r="GL9" s="30">
        <v>1</v>
      </c>
      <c r="GM9" s="18">
        <v>20</v>
      </c>
      <c r="GN9" s="18">
        <v>20</v>
      </c>
      <c r="GO9" s="155">
        <f t="shared" si="29"/>
        <v>1</v>
      </c>
      <c r="GP9" s="158">
        <v>650</v>
      </c>
      <c r="GQ9" s="18">
        <v>650</v>
      </c>
      <c r="GR9" s="155">
        <f t="shared" si="30"/>
        <v>1</v>
      </c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</row>
    <row r="10" spans="1:214" s="2" customFormat="1" ht="25.5" customHeight="1">
      <c r="A10" s="13" t="s">
        <v>150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6"/>
      <c r="Q10" s="28"/>
      <c r="R10" s="32">
        <v>1.809</v>
      </c>
      <c r="S10" s="32">
        <v>1.809</v>
      </c>
      <c r="T10" s="30">
        <f>S10/R10</f>
        <v>1</v>
      </c>
      <c r="U10" s="33">
        <v>1.809</v>
      </c>
      <c r="V10" s="33">
        <v>1.809</v>
      </c>
      <c r="W10" s="30">
        <f>V10/U10</f>
        <v>1</v>
      </c>
      <c r="X10" s="38">
        <v>12.5</v>
      </c>
      <c r="Y10" s="32">
        <v>12.552</v>
      </c>
      <c r="Z10" s="30">
        <f t="shared" si="33"/>
        <v>1.00416</v>
      </c>
      <c r="AA10" s="26"/>
      <c r="AB10" s="26"/>
      <c r="AC10" s="30"/>
      <c r="AD10" s="26">
        <v>2212</v>
      </c>
      <c r="AE10" s="26">
        <v>2212</v>
      </c>
      <c r="AF10" s="30">
        <f>AE10/AD10</f>
        <v>1</v>
      </c>
      <c r="AG10" s="47">
        <v>3</v>
      </c>
      <c r="AH10" s="48">
        <v>1</v>
      </c>
      <c r="AI10" s="46">
        <f t="shared" si="34"/>
        <v>0.3333333333333333</v>
      </c>
      <c r="AJ10" s="47">
        <v>2364</v>
      </c>
      <c r="AK10" s="48">
        <v>167</v>
      </c>
      <c r="AL10" s="46">
        <f t="shared" si="35"/>
        <v>0.0706429780033841</v>
      </c>
      <c r="AM10" s="47">
        <v>20.22</v>
      </c>
      <c r="AN10" s="48">
        <v>1.15</v>
      </c>
      <c r="AO10" s="46">
        <f t="shared" si="36"/>
        <v>0.05687438180019782</v>
      </c>
      <c r="AP10" s="47">
        <v>7800</v>
      </c>
      <c r="AQ10" s="55">
        <v>4500</v>
      </c>
      <c r="AR10" s="52">
        <f t="shared" si="37"/>
        <v>0.5769230769230769</v>
      </c>
      <c r="AS10" s="56">
        <v>26</v>
      </c>
      <c r="AT10" s="18">
        <v>26</v>
      </c>
      <c r="AU10" s="30">
        <f t="shared" si="38"/>
        <v>1</v>
      </c>
      <c r="AV10" s="13">
        <v>30</v>
      </c>
      <c r="AW10" s="18">
        <v>30</v>
      </c>
      <c r="AX10" s="30">
        <f aca="true" t="shared" si="46" ref="AX7:AX13">AW10/AV10</f>
        <v>1</v>
      </c>
      <c r="AY10" s="56">
        <v>8</v>
      </c>
      <c r="AZ10" s="18">
        <v>8</v>
      </c>
      <c r="BA10" s="30">
        <f t="shared" si="39"/>
        <v>1</v>
      </c>
      <c r="BB10" s="18">
        <v>1</v>
      </c>
      <c r="BC10" s="63">
        <v>1</v>
      </c>
      <c r="BD10" s="61">
        <v>1</v>
      </c>
      <c r="BE10" s="56"/>
      <c r="BF10" s="56"/>
      <c r="BG10" s="30"/>
      <c r="BH10" s="13">
        <v>210</v>
      </c>
      <c r="BI10" s="13">
        <v>275</v>
      </c>
      <c r="BJ10" s="30">
        <f t="shared" si="41"/>
        <v>1.3095238095238095</v>
      </c>
      <c r="BK10" s="18">
        <v>10</v>
      </c>
      <c r="BL10" s="18">
        <v>10</v>
      </c>
      <c r="BM10" s="18">
        <v>10</v>
      </c>
      <c r="BN10" s="30">
        <f>BM10/BK10</f>
        <v>1</v>
      </c>
      <c r="BO10" s="13">
        <v>1400</v>
      </c>
      <c r="BP10" s="18">
        <v>1400</v>
      </c>
      <c r="BQ10" s="30">
        <f>BP10/BO10</f>
        <v>1</v>
      </c>
      <c r="BR10" s="18">
        <v>42</v>
      </c>
      <c r="BS10" s="18">
        <v>58</v>
      </c>
      <c r="BT10" s="30">
        <f t="shared" si="42"/>
        <v>1.380952380952381</v>
      </c>
      <c r="BU10" s="77">
        <v>2</v>
      </c>
      <c r="BV10" s="78">
        <v>2</v>
      </c>
      <c r="BW10" s="79">
        <f t="shared" si="5"/>
        <v>1</v>
      </c>
      <c r="BX10" s="80">
        <v>100</v>
      </c>
      <c r="BY10" s="77">
        <v>114</v>
      </c>
      <c r="BZ10" s="79">
        <f t="shared" si="6"/>
        <v>1.14</v>
      </c>
      <c r="CA10" s="83">
        <v>72</v>
      </c>
      <c r="CB10" s="77">
        <v>92</v>
      </c>
      <c r="CC10" s="79">
        <f t="shared" si="8"/>
        <v>1.2777777777777777</v>
      </c>
      <c r="CD10" s="83">
        <v>1000</v>
      </c>
      <c r="CE10" s="77">
        <v>1721</v>
      </c>
      <c r="CF10" s="79">
        <f t="shared" si="9"/>
        <v>1.721</v>
      </c>
      <c r="CG10" s="83">
        <v>500</v>
      </c>
      <c r="CH10" s="77">
        <v>601</v>
      </c>
      <c r="CI10" s="79">
        <f t="shared" si="11"/>
        <v>1.202</v>
      </c>
      <c r="CJ10" s="76"/>
      <c r="CK10" s="76"/>
      <c r="CL10" s="86"/>
      <c r="CM10" s="20"/>
      <c r="CN10" s="20"/>
      <c r="CO10" s="20"/>
      <c r="CP10" s="20"/>
      <c r="CQ10" s="20"/>
      <c r="CR10" s="20"/>
      <c r="CS10" s="22">
        <v>171</v>
      </c>
      <c r="CT10" s="22">
        <v>171</v>
      </c>
      <c r="CU10" s="30">
        <f aca="true" t="shared" si="47" ref="CU7:CU16">CT10/CS10</f>
        <v>1</v>
      </c>
      <c r="CV10" s="22">
        <v>171</v>
      </c>
      <c r="CW10" s="22">
        <v>171</v>
      </c>
      <c r="CX10" s="30">
        <f aca="true" t="shared" si="48" ref="CX7:CX16">CW10/CV10</f>
        <v>1</v>
      </c>
      <c r="CY10" s="18">
        <v>3723</v>
      </c>
      <c r="CZ10" s="18">
        <v>3560</v>
      </c>
      <c r="DA10" s="92">
        <f t="shared" si="43"/>
        <v>0.9562181036798281</v>
      </c>
      <c r="DB10" s="18">
        <v>1065</v>
      </c>
      <c r="DC10" s="18">
        <v>975</v>
      </c>
      <c r="DD10" s="92">
        <f t="shared" si="44"/>
        <v>0.9154929577464789</v>
      </c>
      <c r="DE10" s="18">
        <v>771</v>
      </c>
      <c r="DF10" s="18">
        <v>716</v>
      </c>
      <c r="DG10" s="92">
        <f t="shared" si="45"/>
        <v>0.9286640726329443</v>
      </c>
      <c r="DH10" s="18">
        <v>44</v>
      </c>
      <c r="DI10" s="18">
        <v>49</v>
      </c>
      <c r="DJ10" s="92">
        <f t="shared" si="31"/>
        <v>1.1136363636363635</v>
      </c>
      <c r="DK10" s="96"/>
      <c r="DL10" s="18">
        <v>78</v>
      </c>
      <c r="DM10" s="103">
        <v>29</v>
      </c>
      <c r="DN10" s="96"/>
      <c r="DO10" s="18">
        <v>1</v>
      </c>
      <c r="DP10" s="18">
        <v>0.2</v>
      </c>
      <c r="DQ10" s="96"/>
      <c r="DR10" s="18">
        <v>1690</v>
      </c>
      <c r="DS10" s="18">
        <v>113.9</v>
      </c>
      <c r="DT10" s="18">
        <v>1152</v>
      </c>
      <c r="DU10" s="18">
        <v>538</v>
      </c>
      <c r="DV10" s="105"/>
      <c r="DW10" s="18">
        <v>1654</v>
      </c>
      <c r="DX10" s="18">
        <v>116</v>
      </c>
      <c r="DY10" s="26"/>
      <c r="DZ10" s="115"/>
      <c r="EA10" s="116"/>
      <c r="EB10" s="114"/>
      <c r="EC10" s="114"/>
      <c r="ED10" s="119"/>
      <c r="EE10" s="26"/>
      <c r="EF10" s="115"/>
      <c r="EG10" s="119"/>
      <c r="EH10" s="26"/>
      <c r="EI10" s="115"/>
      <c r="EJ10" s="119"/>
      <c r="EK10" s="115"/>
      <c r="EL10" s="115"/>
      <c r="EM10" s="124"/>
      <c r="EN10" s="26"/>
      <c r="EO10" s="115"/>
      <c r="EP10" s="116"/>
      <c r="EQ10" s="26"/>
      <c r="ER10" s="115"/>
      <c r="ES10" s="116"/>
      <c r="ET10" s="18">
        <v>282</v>
      </c>
      <c r="EU10" s="18">
        <v>431</v>
      </c>
      <c r="EV10" s="30">
        <f t="shared" si="15"/>
        <v>1.5283687943262412</v>
      </c>
      <c r="EW10" s="18">
        <v>32</v>
      </c>
      <c r="EX10" s="18">
        <v>73</v>
      </c>
      <c r="EY10" s="30">
        <f t="shared" si="16"/>
        <v>2.28125</v>
      </c>
      <c r="EZ10" s="18">
        <v>2</v>
      </c>
      <c r="FA10" s="18">
        <v>6</v>
      </c>
      <c r="FB10" s="30">
        <f t="shared" si="17"/>
        <v>3</v>
      </c>
      <c r="FC10" s="18">
        <v>3</v>
      </c>
      <c r="FD10" s="18">
        <v>5</v>
      </c>
      <c r="FE10" s="30">
        <f t="shared" si="18"/>
        <v>1.6666666666666667</v>
      </c>
      <c r="FF10" s="18">
        <v>15</v>
      </c>
      <c r="FG10" s="18">
        <v>19</v>
      </c>
      <c r="FH10" s="30">
        <f t="shared" si="32"/>
        <v>1.2666666666666666</v>
      </c>
      <c r="FI10" s="13">
        <v>1</v>
      </c>
      <c r="FJ10" s="18">
        <v>2</v>
      </c>
      <c r="FK10" s="30">
        <f t="shared" si="20"/>
        <v>2</v>
      </c>
      <c r="FL10" s="13">
        <v>1</v>
      </c>
      <c r="FM10" s="18">
        <v>4</v>
      </c>
      <c r="FN10" s="30">
        <f t="shared" si="21"/>
        <v>4</v>
      </c>
      <c r="FO10" s="13">
        <v>15</v>
      </c>
      <c r="FP10" s="13">
        <v>15</v>
      </c>
      <c r="FQ10" s="30">
        <f t="shared" si="22"/>
        <v>1</v>
      </c>
      <c r="FR10" s="147">
        <v>7</v>
      </c>
      <c r="FS10" s="147">
        <v>7</v>
      </c>
      <c r="FT10" s="30">
        <f t="shared" si="23"/>
        <v>1</v>
      </c>
      <c r="FU10" s="18">
        <v>1</v>
      </c>
      <c r="FV10" s="18">
        <v>1</v>
      </c>
      <c r="FW10" s="30">
        <f t="shared" si="25"/>
        <v>1</v>
      </c>
      <c r="FX10" s="105"/>
      <c r="FY10" s="20"/>
      <c r="FZ10" s="20"/>
      <c r="GA10" s="18">
        <v>1</v>
      </c>
      <c r="GB10" s="18">
        <v>1</v>
      </c>
      <c r="GC10" s="73">
        <f t="shared" si="27"/>
        <v>1</v>
      </c>
      <c r="GD10" s="18">
        <v>4</v>
      </c>
      <c r="GE10" s="18">
        <v>15</v>
      </c>
      <c r="GF10" s="73">
        <f t="shared" si="28"/>
        <v>3.75</v>
      </c>
      <c r="GG10" s="18"/>
      <c r="GH10" s="18">
        <v>13</v>
      </c>
      <c r="GI10" s="73"/>
      <c r="GJ10" s="18">
        <v>0</v>
      </c>
      <c r="GK10" s="18">
        <v>0</v>
      </c>
      <c r="GL10" s="30">
        <v>1</v>
      </c>
      <c r="GM10" s="18">
        <v>15</v>
      </c>
      <c r="GN10" s="18">
        <v>15</v>
      </c>
      <c r="GO10" s="155">
        <f t="shared" si="29"/>
        <v>1</v>
      </c>
      <c r="GP10" s="48">
        <v>270</v>
      </c>
      <c r="GQ10" s="48">
        <v>241</v>
      </c>
      <c r="GR10" s="157">
        <f t="shared" si="30"/>
        <v>0.8925925925925926</v>
      </c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</row>
    <row r="11" spans="1:214" s="2" customFormat="1" ht="25.5" customHeight="1">
      <c r="A11" s="13" t="s">
        <v>151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6"/>
      <c r="Q11" s="28"/>
      <c r="R11" s="32"/>
      <c r="S11" s="33"/>
      <c r="T11" s="30"/>
      <c r="U11" s="33"/>
      <c r="V11" s="33"/>
      <c r="W11" s="30"/>
      <c r="X11" s="38">
        <v>13</v>
      </c>
      <c r="Y11" s="33">
        <v>14.011</v>
      </c>
      <c r="Z11" s="30">
        <f t="shared" si="33"/>
        <v>1.0777692307692308</v>
      </c>
      <c r="AA11" s="26">
        <v>1500</v>
      </c>
      <c r="AB11" s="26">
        <v>1500</v>
      </c>
      <c r="AC11" s="30">
        <f>AB11/AA11</f>
        <v>1</v>
      </c>
      <c r="AD11" s="26">
        <v>1275</v>
      </c>
      <c r="AE11" s="26">
        <v>1275</v>
      </c>
      <c r="AF11" s="30">
        <f>AE11/AD11</f>
        <v>1</v>
      </c>
      <c r="AG11" s="47">
        <v>24</v>
      </c>
      <c r="AH11" s="48">
        <v>20</v>
      </c>
      <c r="AI11" s="46">
        <f t="shared" si="34"/>
        <v>0.8333333333333334</v>
      </c>
      <c r="AJ11" s="47">
        <v>5645</v>
      </c>
      <c r="AK11" s="48">
        <v>3435</v>
      </c>
      <c r="AL11" s="46">
        <f t="shared" si="35"/>
        <v>0.608503100088574</v>
      </c>
      <c r="AM11" s="47">
        <v>53.21</v>
      </c>
      <c r="AN11" s="48">
        <v>29.41</v>
      </c>
      <c r="AO11" s="46">
        <f t="shared" si="36"/>
        <v>0.5527156549520766</v>
      </c>
      <c r="AP11" s="13">
        <v>18403</v>
      </c>
      <c r="AQ11" s="53">
        <v>17000</v>
      </c>
      <c r="AR11" s="54">
        <f t="shared" si="37"/>
        <v>0.9237624300385807</v>
      </c>
      <c r="AS11" s="56">
        <v>60</v>
      </c>
      <c r="AT11" s="18">
        <v>60</v>
      </c>
      <c r="AU11" s="30">
        <f t="shared" si="38"/>
        <v>1</v>
      </c>
      <c r="AV11" s="13">
        <v>40</v>
      </c>
      <c r="AW11" s="18">
        <v>40</v>
      </c>
      <c r="AX11" s="30">
        <f t="shared" si="46"/>
        <v>1</v>
      </c>
      <c r="AY11" s="56"/>
      <c r="AZ11" s="18"/>
      <c r="BA11" s="30"/>
      <c r="BB11" s="18">
        <v>1</v>
      </c>
      <c r="BC11" s="63">
        <v>1</v>
      </c>
      <c r="BD11" s="61">
        <v>1</v>
      </c>
      <c r="BE11" s="56">
        <v>1</v>
      </c>
      <c r="BF11" s="56">
        <v>1</v>
      </c>
      <c r="BG11" s="30">
        <f t="shared" si="40"/>
        <v>1</v>
      </c>
      <c r="BH11" s="13">
        <v>1002</v>
      </c>
      <c r="BI11" s="13">
        <v>1091</v>
      </c>
      <c r="BJ11" s="30">
        <f t="shared" si="41"/>
        <v>1.0888223552894212</v>
      </c>
      <c r="BK11" s="13"/>
      <c r="BL11" s="13"/>
      <c r="BM11" s="13"/>
      <c r="BN11" s="30"/>
      <c r="BO11" s="13"/>
      <c r="BP11" s="13"/>
      <c r="BQ11" s="30"/>
      <c r="BR11" s="18">
        <v>152</v>
      </c>
      <c r="BS11" s="18">
        <v>168</v>
      </c>
      <c r="BT11" s="30">
        <f t="shared" si="42"/>
        <v>1.105263157894737</v>
      </c>
      <c r="BU11" s="77">
        <v>2</v>
      </c>
      <c r="BV11" s="78">
        <v>3</v>
      </c>
      <c r="BW11" s="79">
        <f t="shared" si="5"/>
        <v>1.5</v>
      </c>
      <c r="BX11" s="80">
        <v>130</v>
      </c>
      <c r="BY11" s="77">
        <v>141</v>
      </c>
      <c r="BZ11" s="79">
        <f t="shared" si="6"/>
        <v>1.0846153846153845</v>
      </c>
      <c r="CA11" s="83">
        <v>72</v>
      </c>
      <c r="CB11" s="77">
        <v>115</v>
      </c>
      <c r="CC11" s="79">
        <f t="shared" si="8"/>
        <v>1.5972222222222223</v>
      </c>
      <c r="CD11" s="83">
        <v>1000</v>
      </c>
      <c r="CE11" s="77">
        <v>1632</v>
      </c>
      <c r="CF11" s="79">
        <f t="shared" si="9"/>
        <v>1.632</v>
      </c>
      <c r="CG11" s="83">
        <v>500</v>
      </c>
      <c r="CH11" s="77">
        <v>942</v>
      </c>
      <c r="CI11" s="79">
        <f t="shared" si="11"/>
        <v>1.884</v>
      </c>
      <c r="CJ11" s="76"/>
      <c r="CK11" s="76"/>
      <c r="CL11" s="86"/>
      <c r="CM11" s="20"/>
      <c r="CN11" s="20"/>
      <c r="CO11" s="20"/>
      <c r="CP11" s="20"/>
      <c r="CQ11" s="20"/>
      <c r="CR11" s="20"/>
      <c r="CS11" s="22">
        <v>100</v>
      </c>
      <c r="CT11" s="22">
        <v>100</v>
      </c>
      <c r="CU11" s="30">
        <f t="shared" si="47"/>
        <v>1</v>
      </c>
      <c r="CV11" s="22">
        <v>100</v>
      </c>
      <c r="CW11" s="22">
        <v>100</v>
      </c>
      <c r="CX11" s="30">
        <f t="shared" si="48"/>
        <v>1</v>
      </c>
      <c r="CY11" s="18">
        <v>2375</v>
      </c>
      <c r="CZ11" s="18">
        <v>2384</v>
      </c>
      <c r="DA11" s="92">
        <f t="shared" si="43"/>
        <v>1.0037894736842106</v>
      </c>
      <c r="DB11" s="48">
        <v>5246</v>
      </c>
      <c r="DC11" s="48">
        <v>4431</v>
      </c>
      <c r="DD11" s="94">
        <f t="shared" si="44"/>
        <v>0.8446435379336638</v>
      </c>
      <c r="DE11" s="18">
        <v>537</v>
      </c>
      <c r="DF11" s="18">
        <v>520</v>
      </c>
      <c r="DG11" s="92">
        <f t="shared" si="45"/>
        <v>0.9683426443202979</v>
      </c>
      <c r="DH11" s="18">
        <v>49</v>
      </c>
      <c r="DI11" s="18">
        <v>54</v>
      </c>
      <c r="DJ11" s="92">
        <f t="shared" si="31"/>
        <v>1.1020408163265305</v>
      </c>
      <c r="DK11" s="96"/>
      <c r="DL11" s="18">
        <v>153</v>
      </c>
      <c r="DM11" s="103">
        <v>52.842</v>
      </c>
      <c r="DN11" s="96"/>
      <c r="DO11" s="18">
        <v>16</v>
      </c>
      <c r="DP11" s="103">
        <v>0.406528</v>
      </c>
      <c r="DQ11" s="96"/>
      <c r="DR11" s="18">
        <v>2556</v>
      </c>
      <c r="DS11" s="18">
        <v>177.5</v>
      </c>
      <c r="DT11" s="18">
        <v>1881</v>
      </c>
      <c r="DU11" s="18">
        <v>675</v>
      </c>
      <c r="DV11" s="105"/>
      <c r="DW11" s="18">
        <v>5022</v>
      </c>
      <c r="DX11" s="18">
        <v>350.2</v>
      </c>
      <c r="DY11" s="26"/>
      <c r="DZ11" s="115"/>
      <c r="EA11" s="116"/>
      <c r="EB11" s="114"/>
      <c r="EC11" s="114"/>
      <c r="ED11" s="119"/>
      <c r="EE11" s="26"/>
      <c r="EF11" s="115"/>
      <c r="EG11" s="119"/>
      <c r="EH11" s="26"/>
      <c r="EI11" s="115"/>
      <c r="EJ11" s="119"/>
      <c r="EK11" s="115"/>
      <c r="EL11" s="115"/>
      <c r="EM11" s="124"/>
      <c r="EN11" s="26"/>
      <c r="EO11" s="115"/>
      <c r="EP11" s="116"/>
      <c r="EQ11" s="26"/>
      <c r="ER11" s="115"/>
      <c r="ES11" s="116"/>
      <c r="ET11" s="18">
        <v>638</v>
      </c>
      <c r="EU11" s="18">
        <v>712</v>
      </c>
      <c r="EV11" s="30">
        <f t="shared" si="15"/>
        <v>1.115987460815047</v>
      </c>
      <c r="EW11" s="18">
        <v>81</v>
      </c>
      <c r="EX11" s="18">
        <v>259</v>
      </c>
      <c r="EY11" s="30">
        <f t="shared" si="16"/>
        <v>3.197530864197531</v>
      </c>
      <c r="EZ11" s="18">
        <v>6</v>
      </c>
      <c r="FA11" s="18">
        <v>14</v>
      </c>
      <c r="FB11" s="30">
        <f t="shared" si="17"/>
        <v>2.3333333333333335</v>
      </c>
      <c r="FC11" s="18">
        <v>5</v>
      </c>
      <c r="FD11" s="18">
        <v>12</v>
      </c>
      <c r="FE11" s="30">
        <f t="shared" si="18"/>
        <v>2.4</v>
      </c>
      <c r="FF11" s="48">
        <v>15</v>
      </c>
      <c r="FG11" s="139">
        <v>10</v>
      </c>
      <c r="FH11" s="46">
        <f t="shared" si="32"/>
        <v>0.6666666666666666</v>
      </c>
      <c r="FI11" s="13">
        <v>1</v>
      </c>
      <c r="FJ11" s="142">
        <v>1</v>
      </c>
      <c r="FK11" s="30">
        <f t="shared" si="20"/>
        <v>1</v>
      </c>
      <c r="FL11" s="13">
        <v>1</v>
      </c>
      <c r="FM11" s="142">
        <v>5</v>
      </c>
      <c r="FN11" s="30">
        <f t="shared" si="21"/>
        <v>5</v>
      </c>
      <c r="FO11" s="13">
        <v>40</v>
      </c>
      <c r="FP11" s="13">
        <v>40</v>
      </c>
      <c r="FQ11" s="30">
        <f t="shared" si="22"/>
        <v>1</v>
      </c>
      <c r="FR11" s="148">
        <v>34</v>
      </c>
      <c r="FS11" s="148">
        <v>28</v>
      </c>
      <c r="FT11" s="46">
        <f t="shared" si="23"/>
        <v>0.8235294117647058</v>
      </c>
      <c r="FU11" s="18">
        <v>1</v>
      </c>
      <c r="FV11" s="18">
        <v>1</v>
      </c>
      <c r="FW11" s="30">
        <f t="shared" si="25"/>
        <v>1</v>
      </c>
      <c r="FX11" s="105"/>
      <c r="FY11" s="20"/>
      <c r="FZ11" s="20"/>
      <c r="GA11" s="18">
        <v>4</v>
      </c>
      <c r="GB11" s="18">
        <v>4</v>
      </c>
      <c r="GC11" s="73">
        <f t="shared" si="27"/>
        <v>1</v>
      </c>
      <c r="GD11" s="18">
        <v>18</v>
      </c>
      <c r="GE11" s="18">
        <v>89</v>
      </c>
      <c r="GF11" s="73">
        <f t="shared" si="28"/>
        <v>4.944444444444445</v>
      </c>
      <c r="GG11" s="18">
        <v>1</v>
      </c>
      <c r="GH11" s="18">
        <v>5</v>
      </c>
      <c r="GI11" s="73">
        <f>GH11/GG11</f>
        <v>5</v>
      </c>
      <c r="GJ11" s="18">
        <v>20</v>
      </c>
      <c r="GK11" s="18">
        <v>20</v>
      </c>
      <c r="GL11" s="30">
        <v>1</v>
      </c>
      <c r="GM11" s="18">
        <v>15</v>
      </c>
      <c r="GN11" s="18">
        <v>15</v>
      </c>
      <c r="GO11" s="155">
        <f t="shared" si="29"/>
        <v>1</v>
      </c>
      <c r="GP11" s="18">
        <v>380</v>
      </c>
      <c r="GQ11" s="18">
        <v>382</v>
      </c>
      <c r="GR11" s="155">
        <f t="shared" si="30"/>
        <v>1.0052631578947369</v>
      </c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</row>
    <row r="12" spans="1:214" s="2" customFormat="1" ht="25.5" customHeight="1">
      <c r="A12" s="13" t="s">
        <v>152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6"/>
      <c r="Q12" s="28"/>
      <c r="R12" s="32"/>
      <c r="S12" s="33"/>
      <c r="T12" s="30"/>
      <c r="U12" s="33"/>
      <c r="V12" s="33"/>
      <c r="W12" s="30"/>
      <c r="X12" s="38">
        <v>14</v>
      </c>
      <c r="Y12" s="33">
        <v>19.52</v>
      </c>
      <c r="Z12" s="30">
        <f t="shared" si="33"/>
        <v>1.3942857142857144</v>
      </c>
      <c r="AA12" s="39"/>
      <c r="AB12" s="26"/>
      <c r="AC12" s="30"/>
      <c r="AD12" s="39"/>
      <c r="AE12" s="39"/>
      <c r="AF12" s="30"/>
      <c r="AG12" s="47">
        <v>56</v>
      </c>
      <c r="AH12" s="48">
        <v>31</v>
      </c>
      <c r="AI12" s="46">
        <f t="shared" si="34"/>
        <v>0.5535714285714286</v>
      </c>
      <c r="AJ12" s="47">
        <v>10302</v>
      </c>
      <c r="AK12" s="48">
        <v>3011</v>
      </c>
      <c r="AL12" s="46">
        <f t="shared" si="35"/>
        <v>0.292273344981557</v>
      </c>
      <c r="AM12" s="47">
        <v>81.69</v>
      </c>
      <c r="AN12" s="48">
        <v>24.95</v>
      </c>
      <c r="AO12" s="46">
        <f t="shared" si="36"/>
        <v>0.30542294038437995</v>
      </c>
      <c r="AP12" s="47">
        <v>24185</v>
      </c>
      <c r="AQ12" s="55">
        <v>18000</v>
      </c>
      <c r="AR12" s="52">
        <f t="shared" si="37"/>
        <v>0.7442629729170974</v>
      </c>
      <c r="AS12" s="56">
        <v>25</v>
      </c>
      <c r="AT12" s="18">
        <v>25</v>
      </c>
      <c r="AU12" s="30">
        <f t="shared" si="38"/>
        <v>1</v>
      </c>
      <c r="AV12" s="13"/>
      <c r="AW12" s="18">
        <v>20</v>
      </c>
      <c r="AX12" s="30"/>
      <c r="AY12" s="56">
        <v>13</v>
      </c>
      <c r="AZ12" s="18">
        <v>13</v>
      </c>
      <c r="BA12" s="30">
        <f t="shared" si="39"/>
        <v>1</v>
      </c>
      <c r="BB12" s="18">
        <v>1</v>
      </c>
      <c r="BC12" s="63">
        <v>1</v>
      </c>
      <c r="BD12" s="61">
        <v>1</v>
      </c>
      <c r="BE12" s="56">
        <v>1</v>
      </c>
      <c r="BF12" s="56">
        <v>1</v>
      </c>
      <c r="BG12" s="30">
        <f t="shared" si="40"/>
        <v>1</v>
      </c>
      <c r="BH12" s="13">
        <v>333</v>
      </c>
      <c r="BI12" s="13">
        <v>458</v>
      </c>
      <c r="BJ12" s="30">
        <f t="shared" si="41"/>
        <v>1.3753753753753755</v>
      </c>
      <c r="BK12" s="13"/>
      <c r="BL12" s="13"/>
      <c r="BM12" s="13"/>
      <c r="BN12" s="30"/>
      <c r="BO12" s="13"/>
      <c r="BP12" s="13"/>
      <c r="BQ12" s="30"/>
      <c r="BR12" s="18">
        <v>62</v>
      </c>
      <c r="BS12" s="18">
        <v>83</v>
      </c>
      <c r="BT12" s="30">
        <f t="shared" si="42"/>
        <v>1.3387096774193548</v>
      </c>
      <c r="BU12" s="77">
        <v>2</v>
      </c>
      <c r="BV12" s="78">
        <v>8</v>
      </c>
      <c r="BW12" s="79">
        <f t="shared" si="5"/>
        <v>4</v>
      </c>
      <c r="BX12" s="80">
        <v>100</v>
      </c>
      <c r="BY12" s="77">
        <v>102</v>
      </c>
      <c r="BZ12" s="79">
        <f t="shared" si="6"/>
        <v>1.02</v>
      </c>
      <c r="CA12" s="83">
        <v>72</v>
      </c>
      <c r="CB12" s="77">
        <v>94</v>
      </c>
      <c r="CC12" s="79">
        <f t="shared" si="8"/>
        <v>1.3055555555555556</v>
      </c>
      <c r="CD12" s="83">
        <v>400</v>
      </c>
      <c r="CE12" s="77">
        <v>945</v>
      </c>
      <c r="CF12" s="79">
        <f t="shared" si="9"/>
        <v>2.3625</v>
      </c>
      <c r="CG12" s="83">
        <v>300</v>
      </c>
      <c r="CH12" s="77">
        <v>350</v>
      </c>
      <c r="CI12" s="79">
        <f t="shared" si="11"/>
        <v>1.1666666666666667</v>
      </c>
      <c r="CJ12" s="76"/>
      <c r="CK12" s="76"/>
      <c r="CL12" s="86"/>
      <c r="CM12" s="20"/>
      <c r="CN12" s="20"/>
      <c r="CO12" s="20"/>
      <c r="CP12" s="20"/>
      <c r="CQ12" s="20"/>
      <c r="CR12" s="20"/>
      <c r="CS12" s="22">
        <v>556</v>
      </c>
      <c r="CT12" s="22">
        <v>556</v>
      </c>
      <c r="CU12" s="30">
        <f t="shared" si="47"/>
        <v>1</v>
      </c>
      <c r="CV12" s="22">
        <v>556</v>
      </c>
      <c r="CW12" s="22">
        <v>556</v>
      </c>
      <c r="CX12" s="30">
        <f t="shared" si="48"/>
        <v>1</v>
      </c>
      <c r="CY12" s="48">
        <v>3325</v>
      </c>
      <c r="CZ12" s="48">
        <v>2932</v>
      </c>
      <c r="DA12" s="94">
        <f t="shared" si="43"/>
        <v>0.8818045112781955</v>
      </c>
      <c r="DB12" s="48">
        <v>3126</v>
      </c>
      <c r="DC12" s="48">
        <v>2696</v>
      </c>
      <c r="DD12" s="94">
        <f t="shared" si="44"/>
        <v>0.8624440179142674</v>
      </c>
      <c r="DE12" s="18">
        <v>589</v>
      </c>
      <c r="DF12" s="18">
        <v>556</v>
      </c>
      <c r="DG12" s="92">
        <f t="shared" si="45"/>
        <v>0.9439728353140917</v>
      </c>
      <c r="DH12" s="18">
        <v>37</v>
      </c>
      <c r="DI12" s="18">
        <v>42</v>
      </c>
      <c r="DJ12" s="92">
        <f t="shared" si="31"/>
        <v>1.135135135135135</v>
      </c>
      <c r="DK12" s="96"/>
      <c r="DL12" s="18">
        <v>128</v>
      </c>
      <c r="DM12" s="103">
        <v>45.76654</v>
      </c>
      <c r="DN12" s="96"/>
      <c r="DO12" s="18">
        <v>0</v>
      </c>
      <c r="DP12" s="18">
        <v>0</v>
      </c>
      <c r="DQ12" s="96"/>
      <c r="DR12" s="18">
        <v>2329</v>
      </c>
      <c r="DS12" s="18">
        <v>159.1</v>
      </c>
      <c r="DT12" s="18">
        <v>1882</v>
      </c>
      <c r="DU12" s="18">
        <v>447</v>
      </c>
      <c r="DV12" s="105"/>
      <c r="DW12" s="18">
        <v>4543</v>
      </c>
      <c r="DX12" s="18">
        <v>318</v>
      </c>
      <c r="DY12" s="26"/>
      <c r="DZ12" s="115"/>
      <c r="EA12" s="116"/>
      <c r="EB12" s="114"/>
      <c r="EC12" s="114"/>
      <c r="ED12" s="119"/>
      <c r="EE12" s="26"/>
      <c r="EF12" s="115"/>
      <c r="EG12" s="119"/>
      <c r="EH12" s="26"/>
      <c r="EI12" s="115"/>
      <c r="EJ12" s="119"/>
      <c r="EK12" s="115"/>
      <c r="EL12" s="115"/>
      <c r="EM12" s="124"/>
      <c r="EN12" s="26"/>
      <c r="EO12" s="115"/>
      <c r="EP12" s="116"/>
      <c r="EQ12" s="26"/>
      <c r="ER12" s="115"/>
      <c r="ES12" s="116"/>
      <c r="ET12" s="18">
        <v>462</v>
      </c>
      <c r="EU12" s="18">
        <v>650</v>
      </c>
      <c r="EV12" s="30">
        <f t="shared" si="15"/>
        <v>1.406926406926407</v>
      </c>
      <c r="EW12" s="18">
        <v>66</v>
      </c>
      <c r="EX12" s="18">
        <v>161</v>
      </c>
      <c r="EY12" s="30">
        <f t="shared" si="16"/>
        <v>2.4393939393939394</v>
      </c>
      <c r="EZ12" s="18">
        <v>4</v>
      </c>
      <c r="FA12" s="18">
        <v>12</v>
      </c>
      <c r="FB12" s="30">
        <f t="shared" si="17"/>
        <v>3</v>
      </c>
      <c r="FC12" s="18">
        <v>4</v>
      </c>
      <c r="FD12" s="18">
        <v>13</v>
      </c>
      <c r="FE12" s="30">
        <f t="shared" si="18"/>
        <v>3.25</v>
      </c>
      <c r="FF12" s="18">
        <v>15</v>
      </c>
      <c r="FG12" s="18">
        <v>19</v>
      </c>
      <c r="FH12" s="30">
        <f t="shared" si="32"/>
        <v>1.2666666666666666</v>
      </c>
      <c r="FI12" s="13">
        <v>1</v>
      </c>
      <c r="FJ12" s="18">
        <v>4</v>
      </c>
      <c r="FK12" s="30">
        <f t="shared" si="20"/>
        <v>4</v>
      </c>
      <c r="FL12" s="13">
        <v>1</v>
      </c>
      <c r="FM12" s="18">
        <v>10</v>
      </c>
      <c r="FN12" s="30">
        <f t="shared" si="21"/>
        <v>10</v>
      </c>
      <c r="FO12" s="13">
        <v>21</v>
      </c>
      <c r="FP12" s="13">
        <v>21</v>
      </c>
      <c r="FQ12" s="30">
        <f t="shared" si="22"/>
        <v>1</v>
      </c>
      <c r="FR12" s="147">
        <v>13</v>
      </c>
      <c r="FS12" s="147">
        <v>13</v>
      </c>
      <c r="FT12" s="30">
        <f t="shared" si="23"/>
        <v>1</v>
      </c>
      <c r="FU12" s="18">
        <v>1</v>
      </c>
      <c r="FV12" s="18">
        <v>1</v>
      </c>
      <c r="FW12" s="30">
        <f t="shared" si="25"/>
        <v>1</v>
      </c>
      <c r="FX12" s="105"/>
      <c r="FY12" s="20"/>
      <c r="FZ12" s="20"/>
      <c r="GA12" s="18">
        <v>4</v>
      </c>
      <c r="GB12" s="18">
        <v>4</v>
      </c>
      <c r="GC12" s="73">
        <f t="shared" si="27"/>
        <v>1</v>
      </c>
      <c r="GD12" s="18">
        <v>7</v>
      </c>
      <c r="GE12" s="18">
        <v>33</v>
      </c>
      <c r="GF12" s="73">
        <f t="shared" si="28"/>
        <v>4.714285714285714</v>
      </c>
      <c r="GG12" s="18"/>
      <c r="GH12" s="18">
        <v>21</v>
      </c>
      <c r="GI12" s="73"/>
      <c r="GJ12" s="18">
        <v>20</v>
      </c>
      <c r="GK12" s="18">
        <v>20</v>
      </c>
      <c r="GL12" s="30">
        <v>1</v>
      </c>
      <c r="GM12" s="18">
        <v>15</v>
      </c>
      <c r="GN12" s="18">
        <v>15</v>
      </c>
      <c r="GO12" s="155">
        <f t="shared" si="29"/>
        <v>1</v>
      </c>
      <c r="GP12" s="18">
        <v>350</v>
      </c>
      <c r="GQ12" s="18">
        <v>347</v>
      </c>
      <c r="GR12" s="155">
        <f t="shared" si="30"/>
        <v>0.9914285714285714</v>
      </c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</row>
    <row r="13" spans="1:214" s="2" customFormat="1" ht="25.5" customHeight="1">
      <c r="A13" s="13" t="s">
        <v>153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6"/>
      <c r="Q13" s="28"/>
      <c r="R13" s="32"/>
      <c r="S13" s="33"/>
      <c r="T13" s="30"/>
      <c r="U13" s="33"/>
      <c r="V13" s="33"/>
      <c r="W13" s="30"/>
      <c r="X13" s="38">
        <v>4</v>
      </c>
      <c r="Y13" s="33">
        <v>4</v>
      </c>
      <c r="Z13" s="30">
        <f t="shared" si="33"/>
        <v>1</v>
      </c>
      <c r="AA13" s="39"/>
      <c r="AB13" s="26"/>
      <c r="AC13" s="30"/>
      <c r="AD13" s="39"/>
      <c r="AE13" s="39"/>
      <c r="AF13" s="30"/>
      <c r="AG13" s="13">
        <v>4</v>
      </c>
      <c r="AH13" s="18">
        <v>4</v>
      </c>
      <c r="AI13" s="30">
        <f t="shared" si="34"/>
        <v>1</v>
      </c>
      <c r="AJ13" s="13">
        <v>641</v>
      </c>
      <c r="AK13" s="18">
        <v>641</v>
      </c>
      <c r="AL13" s="30">
        <f t="shared" si="35"/>
        <v>1</v>
      </c>
      <c r="AM13" s="13">
        <v>3.86</v>
      </c>
      <c r="AN13" s="18">
        <v>3.86</v>
      </c>
      <c r="AO13" s="30">
        <f t="shared" si="36"/>
        <v>1</v>
      </c>
      <c r="AP13" s="13">
        <v>1200</v>
      </c>
      <c r="AQ13" s="53">
        <v>1200</v>
      </c>
      <c r="AR13" s="54">
        <f t="shared" si="37"/>
        <v>1</v>
      </c>
      <c r="AS13" s="56">
        <v>30</v>
      </c>
      <c r="AT13" s="18">
        <v>30</v>
      </c>
      <c r="AU13" s="30">
        <f t="shared" si="38"/>
        <v>1</v>
      </c>
      <c r="AV13" s="13">
        <v>30</v>
      </c>
      <c r="AW13" s="18">
        <v>30</v>
      </c>
      <c r="AX13" s="30">
        <f t="shared" si="46"/>
        <v>1</v>
      </c>
      <c r="AY13" s="56">
        <v>5</v>
      </c>
      <c r="AZ13" s="18">
        <v>5</v>
      </c>
      <c r="BA13" s="30">
        <f t="shared" si="39"/>
        <v>1</v>
      </c>
      <c r="BB13" s="18">
        <v>1</v>
      </c>
      <c r="BC13" s="63">
        <v>1</v>
      </c>
      <c r="BD13" s="61">
        <v>1</v>
      </c>
      <c r="BE13" s="56">
        <v>1</v>
      </c>
      <c r="BF13" s="56">
        <v>1</v>
      </c>
      <c r="BG13" s="30">
        <f t="shared" si="40"/>
        <v>1</v>
      </c>
      <c r="BH13" s="13">
        <v>199</v>
      </c>
      <c r="BI13" s="13">
        <v>277</v>
      </c>
      <c r="BJ13" s="30">
        <f t="shared" si="41"/>
        <v>1.3919597989949748</v>
      </c>
      <c r="BK13" s="13"/>
      <c r="BL13" s="13"/>
      <c r="BM13" s="13"/>
      <c r="BN13" s="30"/>
      <c r="BO13" s="13"/>
      <c r="BP13" s="13"/>
      <c r="BQ13" s="30"/>
      <c r="BR13" s="18">
        <v>29</v>
      </c>
      <c r="BS13" s="18">
        <v>34</v>
      </c>
      <c r="BT13" s="30">
        <f t="shared" si="42"/>
        <v>1.1724137931034482</v>
      </c>
      <c r="BU13" s="77">
        <v>2</v>
      </c>
      <c r="BV13" s="78">
        <v>2</v>
      </c>
      <c r="BW13" s="79">
        <f t="shared" si="5"/>
        <v>1</v>
      </c>
      <c r="BX13" s="80">
        <v>130</v>
      </c>
      <c r="BY13" s="77">
        <v>160</v>
      </c>
      <c r="BZ13" s="79">
        <f t="shared" si="6"/>
        <v>1.2307692307692308</v>
      </c>
      <c r="CA13" s="83">
        <v>72</v>
      </c>
      <c r="CB13" s="77">
        <v>91</v>
      </c>
      <c r="CC13" s="79">
        <f t="shared" si="8"/>
        <v>1.2638888888888888</v>
      </c>
      <c r="CD13" s="83">
        <v>400</v>
      </c>
      <c r="CE13" s="77">
        <v>616</v>
      </c>
      <c r="CF13" s="79">
        <f t="shared" si="9"/>
        <v>1.54</v>
      </c>
      <c r="CG13" s="83">
        <v>300</v>
      </c>
      <c r="CH13" s="77">
        <v>380</v>
      </c>
      <c r="CI13" s="79">
        <f t="shared" si="11"/>
        <v>1.2666666666666666</v>
      </c>
      <c r="CJ13" s="76"/>
      <c r="CK13" s="76"/>
      <c r="CL13" s="86"/>
      <c r="CM13" s="20"/>
      <c r="CN13" s="20"/>
      <c r="CO13" s="20"/>
      <c r="CP13" s="20"/>
      <c r="CQ13" s="20"/>
      <c r="CR13" s="20"/>
      <c r="CS13" s="22">
        <v>390</v>
      </c>
      <c r="CT13" s="22">
        <v>390</v>
      </c>
      <c r="CU13" s="30">
        <f t="shared" si="47"/>
        <v>1</v>
      </c>
      <c r="CV13" s="22">
        <v>390</v>
      </c>
      <c r="CW13" s="22">
        <v>390</v>
      </c>
      <c r="CX13" s="30">
        <f t="shared" si="48"/>
        <v>1</v>
      </c>
      <c r="CY13" s="48">
        <v>516</v>
      </c>
      <c r="CZ13" s="48">
        <v>434</v>
      </c>
      <c r="DA13" s="94">
        <f t="shared" si="43"/>
        <v>0.8410852713178295</v>
      </c>
      <c r="DB13" s="48">
        <v>2155</v>
      </c>
      <c r="DC13" s="48">
        <v>1922</v>
      </c>
      <c r="DD13" s="94">
        <f t="shared" si="44"/>
        <v>0.8918793503480278</v>
      </c>
      <c r="DE13" s="18">
        <v>86</v>
      </c>
      <c r="DF13" s="18">
        <v>90</v>
      </c>
      <c r="DG13" s="92">
        <f t="shared" si="45"/>
        <v>1.0465116279069768</v>
      </c>
      <c r="DH13" s="18">
        <v>32</v>
      </c>
      <c r="DI13" s="18">
        <v>32</v>
      </c>
      <c r="DJ13" s="92">
        <f t="shared" si="31"/>
        <v>1</v>
      </c>
      <c r="DK13" s="96"/>
      <c r="DL13" s="18">
        <v>112</v>
      </c>
      <c r="DM13" s="103">
        <v>22.8235</v>
      </c>
      <c r="DN13" s="96"/>
      <c r="DO13" s="18">
        <v>0</v>
      </c>
      <c r="DP13" s="18">
        <v>0</v>
      </c>
      <c r="DQ13" s="96"/>
      <c r="DR13" s="18">
        <v>1111</v>
      </c>
      <c r="DS13" s="18">
        <v>75.8</v>
      </c>
      <c r="DT13" s="18">
        <v>788</v>
      </c>
      <c r="DU13" s="18">
        <v>323</v>
      </c>
      <c r="DV13" s="105"/>
      <c r="DW13" s="18">
        <v>1613</v>
      </c>
      <c r="DX13" s="18">
        <v>113.2</v>
      </c>
      <c r="DY13" s="26"/>
      <c r="DZ13" s="115"/>
      <c r="EA13" s="116"/>
      <c r="EB13" s="114"/>
      <c r="EC13" s="114"/>
      <c r="ED13" s="119"/>
      <c r="EE13" s="26"/>
      <c r="EF13" s="115"/>
      <c r="EG13" s="119"/>
      <c r="EH13" s="26"/>
      <c r="EI13" s="115"/>
      <c r="EJ13" s="119"/>
      <c r="EK13" s="115"/>
      <c r="EL13" s="115"/>
      <c r="EM13" s="124"/>
      <c r="EN13" s="26"/>
      <c r="EO13" s="115"/>
      <c r="EP13" s="116"/>
      <c r="EQ13" s="26"/>
      <c r="ER13" s="115"/>
      <c r="ES13" s="116"/>
      <c r="ET13" s="18">
        <v>281</v>
      </c>
      <c r="EU13" s="18">
        <v>327</v>
      </c>
      <c r="EV13" s="30">
        <f t="shared" si="15"/>
        <v>1.1637010676156583</v>
      </c>
      <c r="EW13" s="18">
        <v>24</v>
      </c>
      <c r="EX13" s="18">
        <v>52</v>
      </c>
      <c r="EY13" s="30">
        <f t="shared" si="16"/>
        <v>2.1666666666666665</v>
      </c>
      <c r="EZ13" s="18">
        <v>2</v>
      </c>
      <c r="FA13" s="18">
        <v>12</v>
      </c>
      <c r="FB13" s="30">
        <f t="shared" si="17"/>
        <v>6</v>
      </c>
      <c r="FC13" s="18">
        <v>2</v>
      </c>
      <c r="FD13" s="18">
        <v>9</v>
      </c>
      <c r="FE13" s="30">
        <f t="shared" si="18"/>
        <v>4.5</v>
      </c>
      <c r="FF13" s="18">
        <v>15</v>
      </c>
      <c r="FG13" s="18">
        <v>16</v>
      </c>
      <c r="FH13" s="30">
        <f t="shared" si="32"/>
        <v>1.0666666666666667</v>
      </c>
      <c r="FI13" s="13">
        <v>1</v>
      </c>
      <c r="FJ13" s="18">
        <v>6</v>
      </c>
      <c r="FK13" s="30">
        <f t="shared" si="20"/>
        <v>6</v>
      </c>
      <c r="FL13" s="13">
        <v>1</v>
      </c>
      <c r="FM13" s="18">
        <v>3</v>
      </c>
      <c r="FN13" s="30">
        <f t="shared" si="21"/>
        <v>3</v>
      </c>
      <c r="FO13" s="13">
        <v>16</v>
      </c>
      <c r="FP13" s="13">
        <v>16</v>
      </c>
      <c r="FQ13" s="30">
        <f t="shared" si="22"/>
        <v>1</v>
      </c>
      <c r="FR13" s="147">
        <v>7</v>
      </c>
      <c r="FS13" s="147">
        <v>7</v>
      </c>
      <c r="FT13" s="30">
        <f t="shared" si="23"/>
        <v>1</v>
      </c>
      <c r="FU13" s="18">
        <v>1</v>
      </c>
      <c r="FV13" s="18">
        <v>1</v>
      </c>
      <c r="FW13" s="30">
        <f t="shared" si="25"/>
        <v>1</v>
      </c>
      <c r="FX13" s="105"/>
      <c r="FY13" s="20"/>
      <c r="FZ13" s="20"/>
      <c r="GA13" s="18">
        <v>2</v>
      </c>
      <c r="GB13" s="18">
        <v>4</v>
      </c>
      <c r="GC13" s="73">
        <f t="shared" si="27"/>
        <v>2</v>
      </c>
      <c r="GD13" s="18">
        <v>5</v>
      </c>
      <c r="GE13" s="18">
        <v>17</v>
      </c>
      <c r="GF13" s="73">
        <f t="shared" si="28"/>
        <v>3.4</v>
      </c>
      <c r="GG13" s="18"/>
      <c r="GH13" s="18">
        <v>7</v>
      </c>
      <c r="GI13" s="73"/>
      <c r="GJ13" s="18">
        <v>20</v>
      </c>
      <c r="GK13" s="18">
        <v>20</v>
      </c>
      <c r="GL13" s="30">
        <v>1</v>
      </c>
      <c r="GM13" s="18">
        <v>15</v>
      </c>
      <c r="GN13" s="18">
        <v>15</v>
      </c>
      <c r="GO13" s="155">
        <f t="shared" si="29"/>
        <v>1</v>
      </c>
      <c r="GP13" s="48">
        <v>330</v>
      </c>
      <c r="GQ13" s="48">
        <v>286</v>
      </c>
      <c r="GR13" s="157">
        <f t="shared" si="30"/>
        <v>0.8666666666666667</v>
      </c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</row>
    <row r="14" spans="1:214" s="2" customFormat="1" ht="33" customHeight="1">
      <c r="A14" s="13" t="s">
        <v>154</v>
      </c>
      <c r="B14" s="18">
        <v>3</v>
      </c>
      <c r="C14" s="18" t="s">
        <v>149</v>
      </c>
      <c r="D14" s="19">
        <v>1</v>
      </c>
      <c r="E14" s="18">
        <v>1</v>
      </c>
      <c r="F14" s="18" t="s">
        <v>149</v>
      </c>
      <c r="G14" s="17">
        <v>1</v>
      </c>
      <c r="H14" s="18">
        <v>2</v>
      </c>
      <c r="I14" s="18">
        <v>2</v>
      </c>
      <c r="J14" s="17">
        <v>1</v>
      </c>
      <c r="K14" s="18">
        <v>0.5</v>
      </c>
      <c r="L14" s="18">
        <v>0.5</v>
      </c>
      <c r="M14" s="17">
        <v>1</v>
      </c>
      <c r="N14" s="18">
        <v>225</v>
      </c>
      <c r="O14" s="18">
        <v>225</v>
      </c>
      <c r="P14" s="19">
        <v>1</v>
      </c>
      <c r="Q14" s="28"/>
      <c r="R14" s="32"/>
      <c r="S14" s="34"/>
      <c r="T14" s="30"/>
      <c r="U14" s="34"/>
      <c r="V14" s="34"/>
      <c r="W14" s="30"/>
      <c r="X14" s="38">
        <v>54</v>
      </c>
      <c r="Y14" s="33">
        <v>54</v>
      </c>
      <c r="Z14" s="30">
        <f t="shared" si="33"/>
        <v>1</v>
      </c>
      <c r="AA14" s="39"/>
      <c r="AB14" s="26"/>
      <c r="AC14" s="30"/>
      <c r="AD14" s="39"/>
      <c r="AE14" s="39"/>
      <c r="AF14" s="30"/>
      <c r="AG14" s="47">
        <v>27</v>
      </c>
      <c r="AH14" s="48">
        <v>7</v>
      </c>
      <c r="AI14" s="46">
        <f t="shared" si="34"/>
        <v>0.25925925925925924</v>
      </c>
      <c r="AJ14" s="47">
        <v>9526</v>
      </c>
      <c r="AK14" s="48">
        <v>2587</v>
      </c>
      <c r="AL14" s="46">
        <f t="shared" si="35"/>
        <v>0.2715725383161873</v>
      </c>
      <c r="AM14" s="47">
        <v>99.23</v>
      </c>
      <c r="AN14" s="48">
        <v>26.15</v>
      </c>
      <c r="AO14" s="46">
        <f t="shared" si="36"/>
        <v>0.26352917464476466</v>
      </c>
      <c r="AP14" s="47">
        <v>14487</v>
      </c>
      <c r="AQ14" s="55">
        <v>8600</v>
      </c>
      <c r="AR14" s="52">
        <f t="shared" si="37"/>
        <v>0.5936356733623248</v>
      </c>
      <c r="AS14" s="56">
        <v>50</v>
      </c>
      <c r="AT14" s="18">
        <v>50</v>
      </c>
      <c r="AU14" s="30">
        <f t="shared" si="38"/>
        <v>1</v>
      </c>
      <c r="AV14" s="25"/>
      <c r="AW14" s="25"/>
      <c r="AX14" s="61"/>
      <c r="AY14" s="56">
        <v>33</v>
      </c>
      <c r="AZ14" s="18">
        <v>33</v>
      </c>
      <c r="BA14" s="30">
        <f t="shared" si="39"/>
        <v>1</v>
      </c>
      <c r="BB14" s="18">
        <v>3</v>
      </c>
      <c r="BC14" s="63">
        <v>3</v>
      </c>
      <c r="BD14" s="61">
        <v>1</v>
      </c>
      <c r="BE14" s="56"/>
      <c r="BF14" s="56"/>
      <c r="BG14" s="56"/>
      <c r="BH14" s="13">
        <v>376</v>
      </c>
      <c r="BI14" s="13">
        <v>497</v>
      </c>
      <c r="BJ14" s="30">
        <f t="shared" si="41"/>
        <v>1.321808510638298</v>
      </c>
      <c r="BK14" s="13"/>
      <c r="BL14" s="13"/>
      <c r="BM14" s="13"/>
      <c r="BN14" s="30"/>
      <c r="BO14" s="13"/>
      <c r="BP14" s="13"/>
      <c r="BQ14" s="30"/>
      <c r="BR14" s="18">
        <v>597</v>
      </c>
      <c r="BS14" s="18">
        <v>597</v>
      </c>
      <c r="BT14" s="30">
        <f t="shared" si="42"/>
        <v>1</v>
      </c>
      <c r="BU14" s="77">
        <v>2</v>
      </c>
      <c r="BV14" s="78">
        <v>2</v>
      </c>
      <c r="BW14" s="79">
        <f t="shared" si="5"/>
        <v>1</v>
      </c>
      <c r="BX14" s="80">
        <v>100</v>
      </c>
      <c r="BY14" s="77">
        <v>106</v>
      </c>
      <c r="BZ14" s="79">
        <f t="shared" si="6"/>
        <v>1.06</v>
      </c>
      <c r="CA14" s="83">
        <v>72</v>
      </c>
      <c r="CB14" s="77">
        <v>97</v>
      </c>
      <c r="CC14" s="79">
        <f t="shared" si="8"/>
        <v>1.3472222222222223</v>
      </c>
      <c r="CD14" s="83">
        <v>500</v>
      </c>
      <c r="CE14" s="77">
        <v>990</v>
      </c>
      <c r="CF14" s="79">
        <f t="shared" si="9"/>
        <v>1.98</v>
      </c>
      <c r="CG14" s="83">
        <v>300</v>
      </c>
      <c r="CH14" s="77">
        <v>384</v>
      </c>
      <c r="CI14" s="79">
        <f t="shared" si="11"/>
        <v>1.28</v>
      </c>
      <c r="CJ14" s="87"/>
      <c r="CK14" s="87"/>
      <c r="CL14" s="89"/>
      <c r="CM14" s="20"/>
      <c r="CN14" s="20"/>
      <c r="CO14" s="20"/>
      <c r="CP14" s="20"/>
      <c r="CQ14" s="20"/>
      <c r="CR14" s="20"/>
      <c r="CS14" s="22">
        <v>112</v>
      </c>
      <c r="CT14" s="22">
        <v>112</v>
      </c>
      <c r="CU14" s="30">
        <f t="shared" si="47"/>
        <v>1</v>
      </c>
      <c r="CV14" s="22">
        <v>112</v>
      </c>
      <c r="CW14" s="22">
        <v>112</v>
      </c>
      <c r="CX14" s="30">
        <f t="shared" si="48"/>
        <v>1</v>
      </c>
      <c r="CY14" s="18">
        <v>9955</v>
      </c>
      <c r="CZ14" s="18">
        <v>10384</v>
      </c>
      <c r="DA14" s="92">
        <f t="shared" si="43"/>
        <v>1.0430939226519338</v>
      </c>
      <c r="DB14" s="18">
        <v>766</v>
      </c>
      <c r="DC14" s="18">
        <v>739</v>
      </c>
      <c r="DD14" s="92">
        <f t="shared" si="44"/>
        <v>0.9647519582245431</v>
      </c>
      <c r="DE14" s="18">
        <v>2383</v>
      </c>
      <c r="DF14" s="18">
        <v>2183</v>
      </c>
      <c r="DG14" s="92">
        <f t="shared" si="45"/>
        <v>0.9160721779269828</v>
      </c>
      <c r="DH14" s="18">
        <v>119</v>
      </c>
      <c r="DI14" s="18">
        <v>131</v>
      </c>
      <c r="DJ14" s="92">
        <f t="shared" si="31"/>
        <v>1.1008403361344539</v>
      </c>
      <c r="DK14" s="96"/>
      <c r="DL14" s="18">
        <v>169</v>
      </c>
      <c r="DM14" s="103">
        <v>47.8176</v>
      </c>
      <c r="DN14" s="96"/>
      <c r="DO14" s="18">
        <v>4</v>
      </c>
      <c r="DP14" s="18">
        <v>0.13</v>
      </c>
      <c r="DQ14" s="96"/>
      <c r="DR14" s="18">
        <v>4118</v>
      </c>
      <c r="DS14" s="18">
        <v>255.2</v>
      </c>
      <c r="DT14" s="18">
        <v>2364</v>
      </c>
      <c r="DU14" s="18">
        <v>1754</v>
      </c>
      <c r="DV14" s="105"/>
      <c r="DW14" s="18">
        <v>5451</v>
      </c>
      <c r="DX14" s="18">
        <v>377.6</v>
      </c>
      <c r="DY14" s="26"/>
      <c r="DZ14" s="115"/>
      <c r="EA14" s="116"/>
      <c r="EB14" s="114"/>
      <c r="EC14" s="114"/>
      <c r="ED14" s="119"/>
      <c r="EE14" s="26"/>
      <c r="EF14" s="115"/>
      <c r="EG14" s="119"/>
      <c r="EH14" s="26"/>
      <c r="EI14" s="115"/>
      <c r="EJ14" s="119"/>
      <c r="EK14" s="115"/>
      <c r="EL14" s="115"/>
      <c r="EM14" s="124"/>
      <c r="EN14" s="26"/>
      <c r="EO14" s="115"/>
      <c r="EP14" s="116"/>
      <c r="EQ14" s="26"/>
      <c r="ER14" s="115"/>
      <c r="ES14" s="116"/>
      <c r="ET14" s="18">
        <v>548</v>
      </c>
      <c r="EU14" s="18">
        <v>814</v>
      </c>
      <c r="EV14" s="30">
        <f t="shared" si="15"/>
        <v>1.4854014598540146</v>
      </c>
      <c r="EW14" s="18">
        <v>97</v>
      </c>
      <c r="EX14" s="18">
        <v>356</v>
      </c>
      <c r="EY14" s="30">
        <f t="shared" si="16"/>
        <v>3.670103092783505</v>
      </c>
      <c r="EZ14" s="18">
        <v>5</v>
      </c>
      <c r="FA14" s="18">
        <v>18</v>
      </c>
      <c r="FB14" s="30">
        <f t="shared" si="17"/>
        <v>3.6</v>
      </c>
      <c r="FC14" s="18">
        <v>4</v>
      </c>
      <c r="FD14" s="18">
        <v>16</v>
      </c>
      <c r="FE14" s="30">
        <f t="shared" si="18"/>
        <v>4</v>
      </c>
      <c r="FF14" s="140">
        <v>15</v>
      </c>
      <c r="FG14" s="18">
        <v>26</v>
      </c>
      <c r="FH14" s="30">
        <f t="shared" si="32"/>
        <v>1.7333333333333334</v>
      </c>
      <c r="FI14" s="143">
        <v>1</v>
      </c>
      <c r="FJ14" s="18">
        <v>10</v>
      </c>
      <c r="FK14" s="30">
        <f t="shared" si="20"/>
        <v>10</v>
      </c>
      <c r="FL14" s="143">
        <v>1</v>
      </c>
      <c r="FM14" s="18">
        <v>5</v>
      </c>
      <c r="FN14" s="30">
        <f t="shared" si="21"/>
        <v>5</v>
      </c>
      <c r="FO14" s="13">
        <v>24</v>
      </c>
      <c r="FP14" s="13">
        <v>24</v>
      </c>
      <c r="FQ14" s="30">
        <f t="shared" si="22"/>
        <v>1</v>
      </c>
      <c r="FR14" s="147">
        <v>18</v>
      </c>
      <c r="FS14" s="147">
        <v>18</v>
      </c>
      <c r="FT14" s="30">
        <f t="shared" si="23"/>
        <v>1</v>
      </c>
      <c r="FU14" s="48">
        <v>1</v>
      </c>
      <c r="FV14" s="45">
        <v>0</v>
      </c>
      <c r="FW14" s="46">
        <f t="shared" si="25"/>
        <v>0</v>
      </c>
      <c r="FX14" s="105"/>
      <c r="FY14" s="150"/>
      <c r="FZ14" s="150"/>
      <c r="GA14" s="18">
        <v>1</v>
      </c>
      <c r="GB14" s="18">
        <v>2</v>
      </c>
      <c r="GC14" s="73">
        <f t="shared" si="27"/>
        <v>2</v>
      </c>
      <c r="GD14" s="18">
        <v>8</v>
      </c>
      <c r="GE14" s="18">
        <v>35</v>
      </c>
      <c r="GF14" s="73">
        <f t="shared" si="28"/>
        <v>4.375</v>
      </c>
      <c r="GG14" s="18">
        <v>3</v>
      </c>
      <c r="GH14" s="18">
        <v>51</v>
      </c>
      <c r="GI14" s="73">
        <f>GH14/GG14</f>
        <v>17</v>
      </c>
      <c r="GJ14" s="18">
        <v>20</v>
      </c>
      <c r="GK14" s="18">
        <v>20</v>
      </c>
      <c r="GL14" s="30">
        <v>1</v>
      </c>
      <c r="GM14" s="18">
        <v>15</v>
      </c>
      <c r="GN14" s="18">
        <v>20</v>
      </c>
      <c r="GO14" s="155">
        <f t="shared" si="29"/>
        <v>1.3333333333333333</v>
      </c>
      <c r="GP14" s="48">
        <v>500</v>
      </c>
      <c r="GQ14" s="159">
        <v>414</v>
      </c>
      <c r="GR14" s="157">
        <f t="shared" si="30"/>
        <v>0.828</v>
      </c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</row>
    <row r="15" spans="1:214" s="2" customFormat="1" ht="30" customHeight="1">
      <c r="A15" s="13" t="s">
        <v>155</v>
      </c>
      <c r="B15" s="18">
        <v>1</v>
      </c>
      <c r="C15" s="18" t="s">
        <v>149</v>
      </c>
      <c r="D15" s="19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8">
        <v>8</v>
      </c>
      <c r="O15" s="18">
        <v>8</v>
      </c>
      <c r="P15" s="19">
        <v>1</v>
      </c>
      <c r="Q15" s="28"/>
      <c r="R15" s="32">
        <v>9.234</v>
      </c>
      <c r="S15" s="33">
        <v>9.234</v>
      </c>
      <c r="T15" s="30">
        <f>S15/R15</f>
        <v>1</v>
      </c>
      <c r="U15" s="33">
        <v>9.234</v>
      </c>
      <c r="V15" s="33">
        <v>9.234</v>
      </c>
      <c r="W15" s="30">
        <f>V15/U15</f>
        <v>1</v>
      </c>
      <c r="X15" s="38">
        <v>21</v>
      </c>
      <c r="Y15" s="33">
        <v>21</v>
      </c>
      <c r="Z15" s="30">
        <f t="shared" si="33"/>
        <v>1</v>
      </c>
      <c r="AA15" s="39"/>
      <c r="AB15" s="26"/>
      <c r="AC15" s="30"/>
      <c r="AD15" s="39"/>
      <c r="AE15" s="39"/>
      <c r="AF15" s="3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6"/>
      <c r="AS15" s="56">
        <v>50</v>
      </c>
      <c r="AT15" s="18">
        <v>50</v>
      </c>
      <c r="AU15" s="30">
        <f t="shared" si="38"/>
        <v>1</v>
      </c>
      <c r="AV15" s="13"/>
      <c r="AW15" s="13"/>
      <c r="AX15" s="61"/>
      <c r="AY15" s="56">
        <v>5</v>
      </c>
      <c r="AZ15" s="18">
        <v>5</v>
      </c>
      <c r="BA15" s="30">
        <f t="shared" si="39"/>
        <v>1</v>
      </c>
      <c r="BB15" s="18">
        <v>1</v>
      </c>
      <c r="BC15" s="63">
        <v>1</v>
      </c>
      <c r="BD15" s="61">
        <v>1</v>
      </c>
      <c r="BE15" s="56"/>
      <c r="BF15" s="56"/>
      <c r="BG15" s="56"/>
      <c r="BH15" s="13">
        <v>91</v>
      </c>
      <c r="BI15" s="13">
        <v>111</v>
      </c>
      <c r="BJ15" s="30">
        <f t="shared" si="41"/>
        <v>1.2197802197802199</v>
      </c>
      <c r="BK15" s="13"/>
      <c r="BL15" s="13"/>
      <c r="BM15" s="13"/>
      <c r="BN15" s="30"/>
      <c r="BO15" s="13"/>
      <c r="BP15" s="13"/>
      <c r="BQ15" s="30"/>
      <c r="BR15" s="18">
        <v>121</v>
      </c>
      <c r="BS15" s="18">
        <v>129</v>
      </c>
      <c r="BT15" s="30">
        <f t="shared" si="42"/>
        <v>1.0661157024793388</v>
      </c>
      <c r="BU15" s="74"/>
      <c r="BV15" s="78">
        <v>2</v>
      </c>
      <c r="BW15" s="76"/>
      <c r="BX15" s="80">
        <v>50</v>
      </c>
      <c r="BY15" s="77">
        <v>52</v>
      </c>
      <c r="BZ15" s="79">
        <f t="shared" si="6"/>
        <v>1.04</v>
      </c>
      <c r="CA15" s="83">
        <v>22</v>
      </c>
      <c r="CB15" s="77">
        <v>50</v>
      </c>
      <c r="CC15" s="79">
        <f t="shared" si="8"/>
        <v>2.272727272727273</v>
      </c>
      <c r="CD15" s="83">
        <v>200</v>
      </c>
      <c r="CE15" s="77">
        <v>231</v>
      </c>
      <c r="CF15" s="79">
        <f t="shared" si="9"/>
        <v>1.155</v>
      </c>
      <c r="CG15" s="83">
        <v>100</v>
      </c>
      <c r="CH15" s="77">
        <v>259</v>
      </c>
      <c r="CI15" s="79">
        <f t="shared" si="11"/>
        <v>2.59</v>
      </c>
      <c r="CJ15" s="76"/>
      <c r="CK15" s="76"/>
      <c r="CL15" s="86"/>
      <c r="CM15" s="20"/>
      <c r="CN15" s="20"/>
      <c r="CO15" s="20"/>
      <c r="CP15" s="20"/>
      <c r="CQ15" s="20"/>
      <c r="CR15" s="20"/>
      <c r="CS15" s="22">
        <v>172</v>
      </c>
      <c r="CT15" s="22">
        <v>172</v>
      </c>
      <c r="CU15" s="30">
        <f t="shared" si="47"/>
        <v>1</v>
      </c>
      <c r="CV15" s="22">
        <v>172</v>
      </c>
      <c r="CW15" s="22">
        <v>172</v>
      </c>
      <c r="CX15" s="30">
        <f t="shared" si="48"/>
        <v>1</v>
      </c>
      <c r="CY15" s="18">
        <v>4200</v>
      </c>
      <c r="CZ15" s="18">
        <v>4241</v>
      </c>
      <c r="DA15" s="92">
        <f t="shared" si="43"/>
        <v>1.0097619047619049</v>
      </c>
      <c r="DB15" s="18">
        <v>1346</v>
      </c>
      <c r="DC15" s="18">
        <v>1365</v>
      </c>
      <c r="DD15" s="92">
        <f t="shared" si="44"/>
        <v>1.014115898959881</v>
      </c>
      <c r="DE15" s="18">
        <v>714</v>
      </c>
      <c r="DF15" s="18">
        <v>669</v>
      </c>
      <c r="DG15" s="92">
        <f t="shared" si="45"/>
        <v>0.9369747899159664</v>
      </c>
      <c r="DH15" s="18">
        <v>36</v>
      </c>
      <c r="DI15" s="18">
        <v>37</v>
      </c>
      <c r="DJ15" s="92">
        <f t="shared" si="31"/>
        <v>1.0277777777777777</v>
      </c>
      <c r="DK15" s="96"/>
      <c r="DL15" s="18">
        <v>216</v>
      </c>
      <c r="DM15" s="103">
        <v>71.1599</v>
      </c>
      <c r="DN15" s="96"/>
      <c r="DO15" s="18">
        <v>2</v>
      </c>
      <c r="DP15" s="18">
        <v>1.484</v>
      </c>
      <c r="DQ15" s="96"/>
      <c r="DR15" s="18">
        <v>1630</v>
      </c>
      <c r="DS15" s="18">
        <v>102.6</v>
      </c>
      <c r="DT15" s="18">
        <v>814</v>
      </c>
      <c r="DU15" s="18">
        <v>816</v>
      </c>
      <c r="DV15" s="105"/>
      <c r="DW15" s="18">
        <v>1483</v>
      </c>
      <c r="DX15" s="18">
        <v>101.2</v>
      </c>
      <c r="DY15" s="26"/>
      <c r="DZ15" s="115"/>
      <c r="EA15" s="116"/>
      <c r="EB15" s="114"/>
      <c r="EC15" s="114"/>
      <c r="ED15" s="119"/>
      <c r="EE15" s="26"/>
      <c r="EF15" s="115"/>
      <c r="EG15" s="119"/>
      <c r="EH15" s="26"/>
      <c r="EI15" s="115"/>
      <c r="EJ15" s="119"/>
      <c r="EK15" s="115"/>
      <c r="EL15" s="115"/>
      <c r="EM15" s="124"/>
      <c r="EN15" s="26"/>
      <c r="EO15" s="115"/>
      <c r="EP15" s="116"/>
      <c r="EQ15" s="26"/>
      <c r="ER15" s="115"/>
      <c r="ES15" s="116"/>
      <c r="ET15" s="18">
        <v>139</v>
      </c>
      <c r="EU15" s="18">
        <v>218</v>
      </c>
      <c r="EV15" s="30">
        <f t="shared" si="15"/>
        <v>1.5683453237410072</v>
      </c>
      <c r="EW15" s="18">
        <v>20</v>
      </c>
      <c r="EX15" s="18">
        <v>51</v>
      </c>
      <c r="EY15" s="30">
        <f t="shared" si="16"/>
        <v>2.55</v>
      </c>
      <c r="EZ15" s="18">
        <v>2</v>
      </c>
      <c r="FA15" s="18">
        <v>4</v>
      </c>
      <c r="FB15" s="30">
        <f t="shared" si="17"/>
        <v>2</v>
      </c>
      <c r="FC15" s="18">
        <v>1</v>
      </c>
      <c r="FD15" s="18">
        <v>3</v>
      </c>
      <c r="FE15" s="30">
        <f t="shared" si="18"/>
        <v>3</v>
      </c>
      <c r="FF15" s="48">
        <v>15</v>
      </c>
      <c r="FG15" s="48">
        <v>13</v>
      </c>
      <c r="FH15" s="46">
        <f t="shared" si="32"/>
        <v>0.8666666666666667</v>
      </c>
      <c r="FI15" s="13">
        <v>1</v>
      </c>
      <c r="FJ15" s="18">
        <v>2</v>
      </c>
      <c r="FK15" s="30">
        <f t="shared" si="20"/>
        <v>2</v>
      </c>
      <c r="FL15" s="13">
        <v>1</v>
      </c>
      <c r="FM15" s="18">
        <v>9</v>
      </c>
      <c r="FN15" s="30">
        <f t="shared" si="21"/>
        <v>9</v>
      </c>
      <c r="FO15" s="13">
        <v>6</v>
      </c>
      <c r="FP15" s="13">
        <v>6</v>
      </c>
      <c r="FQ15" s="30">
        <f t="shared" si="22"/>
        <v>1</v>
      </c>
      <c r="FR15" s="147">
        <v>5</v>
      </c>
      <c r="FS15" s="147">
        <v>5</v>
      </c>
      <c r="FT15" s="30">
        <f t="shared" si="23"/>
        <v>1</v>
      </c>
      <c r="FU15" s="48">
        <v>1</v>
      </c>
      <c r="FV15" s="48">
        <v>0</v>
      </c>
      <c r="FW15" s="46">
        <f t="shared" si="25"/>
        <v>0</v>
      </c>
      <c r="FX15" s="105"/>
      <c r="FY15" s="20"/>
      <c r="FZ15" s="20"/>
      <c r="GA15" s="18">
        <v>0</v>
      </c>
      <c r="GB15" s="18">
        <v>1</v>
      </c>
      <c r="GC15" s="73"/>
      <c r="GD15" s="18">
        <v>0</v>
      </c>
      <c r="GE15" s="18">
        <v>7</v>
      </c>
      <c r="GF15" s="73"/>
      <c r="GG15" s="18"/>
      <c r="GH15" s="18">
        <v>10</v>
      </c>
      <c r="GI15" s="151"/>
      <c r="GJ15" s="13"/>
      <c r="GK15" s="13"/>
      <c r="GL15" s="13"/>
      <c r="GM15" s="18">
        <v>15</v>
      </c>
      <c r="GN15" s="18">
        <v>15</v>
      </c>
      <c r="GO15" s="155">
        <f t="shared" si="29"/>
        <v>1</v>
      </c>
      <c r="GP15" s="18">
        <v>50</v>
      </c>
      <c r="GQ15" s="18">
        <v>48</v>
      </c>
      <c r="GR15" s="155">
        <f t="shared" si="30"/>
        <v>0.96</v>
      </c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</row>
    <row r="16" spans="1:214" s="2" customFormat="1" ht="25.5" customHeight="1">
      <c r="A16" s="13" t="s">
        <v>156</v>
      </c>
      <c r="B16" s="20"/>
      <c r="C16" s="13"/>
      <c r="D16" s="20"/>
      <c r="E16" s="20"/>
      <c r="F16" s="20"/>
      <c r="G16" s="20"/>
      <c r="H16" s="22"/>
      <c r="I16" s="22"/>
      <c r="J16" s="22"/>
      <c r="K16" s="22"/>
      <c r="L16" s="22"/>
      <c r="M16" s="22"/>
      <c r="N16" s="22"/>
      <c r="O16" s="22"/>
      <c r="P16" s="22"/>
      <c r="Q16" s="28"/>
      <c r="R16" s="20"/>
      <c r="S16" s="20"/>
      <c r="T16" s="35"/>
      <c r="U16" s="20"/>
      <c r="V16" s="20"/>
      <c r="W16" s="29"/>
      <c r="X16" s="20"/>
      <c r="Y16" s="20"/>
      <c r="Z16" s="20"/>
      <c r="AA16" s="39"/>
      <c r="AB16" s="26"/>
      <c r="AC16" s="30"/>
      <c r="AD16" s="39"/>
      <c r="AE16" s="39"/>
      <c r="AF16" s="3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56">
        <v>15</v>
      </c>
      <c r="AT16" s="18">
        <v>15</v>
      </c>
      <c r="AU16" s="30">
        <f t="shared" si="38"/>
        <v>1</v>
      </c>
      <c r="AV16" s="13"/>
      <c r="AW16" s="13"/>
      <c r="AX16" s="61"/>
      <c r="AY16" s="56">
        <v>1</v>
      </c>
      <c r="AZ16" s="18">
        <v>1</v>
      </c>
      <c r="BA16" s="30">
        <f t="shared" si="39"/>
        <v>1</v>
      </c>
      <c r="BB16" s="61"/>
      <c r="BC16" s="61"/>
      <c r="BD16" s="61"/>
      <c r="BE16" s="56"/>
      <c r="BF16" s="56"/>
      <c r="BG16" s="56"/>
      <c r="BH16" s="13">
        <v>38</v>
      </c>
      <c r="BI16" s="13">
        <v>118</v>
      </c>
      <c r="BJ16" s="30">
        <f t="shared" si="41"/>
        <v>3.1052631578947367</v>
      </c>
      <c r="BK16" s="13"/>
      <c r="BL16" s="13"/>
      <c r="BM16" s="13"/>
      <c r="BN16" s="30"/>
      <c r="BO16" s="13"/>
      <c r="BP16" s="13"/>
      <c r="BQ16" s="30"/>
      <c r="BR16" s="18">
        <v>13</v>
      </c>
      <c r="BS16" s="18">
        <v>19</v>
      </c>
      <c r="BT16" s="30">
        <f t="shared" si="42"/>
        <v>1.4615384615384615</v>
      </c>
      <c r="BU16" s="74"/>
      <c r="BV16" s="78">
        <v>1</v>
      </c>
      <c r="BW16" s="76"/>
      <c r="BX16" s="80">
        <v>100</v>
      </c>
      <c r="BY16" s="77">
        <v>106</v>
      </c>
      <c r="BZ16" s="79">
        <f t="shared" si="6"/>
        <v>1.06</v>
      </c>
      <c r="CA16" s="83"/>
      <c r="CB16" s="84"/>
      <c r="CC16" s="85"/>
      <c r="CD16" s="83"/>
      <c r="CE16" s="83"/>
      <c r="CF16" s="85"/>
      <c r="CG16" s="83"/>
      <c r="CH16" s="83"/>
      <c r="CI16" s="85"/>
      <c r="CJ16" s="76"/>
      <c r="CK16" s="76"/>
      <c r="CL16" s="86"/>
      <c r="CM16" s="20"/>
      <c r="CN16" s="20"/>
      <c r="CO16" s="20"/>
      <c r="CP16" s="20"/>
      <c r="CQ16" s="20"/>
      <c r="CR16" s="20"/>
      <c r="CS16" s="22">
        <v>20</v>
      </c>
      <c r="CT16" s="22">
        <v>20</v>
      </c>
      <c r="CU16" s="30">
        <f t="shared" si="47"/>
        <v>1</v>
      </c>
      <c r="CV16" s="22">
        <v>20</v>
      </c>
      <c r="CW16" s="22">
        <v>20</v>
      </c>
      <c r="CX16" s="30">
        <f t="shared" si="48"/>
        <v>1</v>
      </c>
      <c r="CY16" s="48">
        <v>235</v>
      </c>
      <c r="CZ16" s="48">
        <v>197</v>
      </c>
      <c r="DA16" s="94">
        <f t="shared" si="43"/>
        <v>0.8382978723404255</v>
      </c>
      <c r="DB16" s="48">
        <v>251</v>
      </c>
      <c r="DC16" s="48">
        <v>213</v>
      </c>
      <c r="DD16" s="94">
        <f t="shared" si="44"/>
        <v>0.848605577689243</v>
      </c>
      <c r="DE16" s="48">
        <v>43</v>
      </c>
      <c r="DF16" s="48">
        <v>36</v>
      </c>
      <c r="DG16" s="94">
        <f t="shared" si="45"/>
        <v>0.8372093023255814</v>
      </c>
      <c r="DH16" s="18">
        <v>9</v>
      </c>
      <c r="DI16" s="18">
        <v>9</v>
      </c>
      <c r="DJ16" s="92">
        <f t="shared" si="31"/>
        <v>1</v>
      </c>
      <c r="DK16" s="96"/>
      <c r="DL16" s="18">
        <v>37</v>
      </c>
      <c r="DM16" s="103">
        <v>10.8244</v>
      </c>
      <c r="DN16" s="96"/>
      <c r="DO16" s="91"/>
      <c r="DP16" s="91"/>
      <c r="DQ16" s="96"/>
      <c r="DR16" s="18">
        <v>182</v>
      </c>
      <c r="DS16" s="18">
        <v>12.4</v>
      </c>
      <c r="DT16" s="18">
        <v>128</v>
      </c>
      <c r="DU16" s="18">
        <v>54</v>
      </c>
      <c r="DV16" s="105"/>
      <c r="DW16" s="18">
        <v>274</v>
      </c>
      <c r="DX16" s="18">
        <v>19.2</v>
      </c>
      <c r="DY16" s="26"/>
      <c r="DZ16" s="115"/>
      <c r="EA16" s="116"/>
      <c r="EB16" s="114"/>
      <c r="EC16" s="114"/>
      <c r="ED16" s="119"/>
      <c r="EE16" s="26"/>
      <c r="EF16" s="115"/>
      <c r="EG16" s="119"/>
      <c r="EH16" s="26"/>
      <c r="EI16" s="115"/>
      <c r="EJ16" s="119"/>
      <c r="EK16" s="115"/>
      <c r="EL16" s="115"/>
      <c r="EM16" s="124"/>
      <c r="EN16" s="26"/>
      <c r="EO16" s="115"/>
      <c r="EP16" s="116"/>
      <c r="EQ16" s="26"/>
      <c r="ER16" s="115"/>
      <c r="ES16" s="116"/>
      <c r="ET16" s="18">
        <v>36</v>
      </c>
      <c r="EU16" s="18">
        <v>63</v>
      </c>
      <c r="EV16" s="30">
        <f t="shared" si="15"/>
        <v>1.75</v>
      </c>
      <c r="EW16" s="18">
        <v>7</v>
      </c>
      <c r="EX16" s="18">
        <v>26</v>
      </c>
      <c r="EY16" s="30">
        <f t="shared" si="16"/>
        <v>3.7142857142857144</v>
      </c>
      <c r="EZ16" s="18">
        <v>1</v>
      </c>
      <c r="FA16" s="18">
        <v>1</v>
      </c>
      <c r="FB16" s="30">
        <f t="shared" si="17"/>
        <v>1</v>
      </c>
      <c r="FC16" s="18">
        <v>1</v>
      </c>
      <c r="FD16" s="18">
        <v>1</v>
      </c>
      <c r="FE16" s="30">
        <f t="shared" si="18"/>
        <v>1</v>
      </c>
      <c r="FF16" s="18">
        <v>2</v>
      </c>
      <c r="FG16" s="18">
        <v>7</v>
      </c>
      <c r="FH16" s="30">
        <f t="shared" si="32"/>
        <v>3.5</v>
      </c>
      <c r="FI16" s="13">
        <v>0</v>
      </c>
      <c r="FJ16" s="18">
        <v>0</v>
      </c>
      <c r="FK16" s="30"/>
      <c r="FL16" s="13">
        <v>1</v>
      </c>
      <c r="FM16" s="18">
        <v>4</v>
      </c>
      <c r="FN16" s="30">
        <f t="shared" si="21"/>
        <v>4</v>
      </c>
      <c r="FO16" s="13">
        <v>3</v>
      </c>
      <c r="FP16" s="13">
        <v>3</v>
      </c>
      <c r="FQ16" s="30">
        <f t="shared" si="22"/>
        <v>1</v>
      </c>
      <c r="FR16" s="147">
        <v>3</v>
      </c>
      <c r="FS16" s="147">
        <v>3</v>
      </c>
      <c r="FT16" s="30">
        <f t="shared" si="23"/>
        <v>1</v>
      </c>
      <c r="FU16" s="18">
        <v>1</v>
      </c>
      <c r="FV16" s="18">
        <v>1</v>
      </c>
      <c r="FW16" s="30">
        <f t="shared" si="25"/>
        <v>1</v>
      </c>
      <c r="FX16" s="105"/>
      <c r="FY16" s="20"/>
      <c r="FZ16" s="20"/>
      <c r="GA16" s="18">
        <v>1</v>
      </c>
      <c r="GB16" s="18">
        <v>1</v>
      </c>
      <c r="GC16" s="73">
        <f>GB16/GA16</f>
        <v>1</v>
      </c>
      <c r="GD16" s="18">
        <v>3</v>
      </c>
      <c r="GE16" s="18">
        <v>4</v>
      </c>
      <c r="GF16" s="73">
        <f>GE16/GD16</f>
        <v>1.3333333333333333</v>
      </c>
      <c r="GG16" s="18"/>
      <c r="GH16" s="18">
        <v>2</v>
      </c>
      <c r="GI16" s="151"/>
      <c r="GJ16" s="13"/>
      <c r="GK16" s="13"/>
      <c r="GL16" s="13"/>
      <c r="GM16" s="18">
        <v>15</v>
      </c>
      <c r="GN16" s="18">
        <v>15</v>
      </c>
      <c r="GO16" s="155">
        <f t="shared" si="29"/>
        <v>1</v>
      </c>
      <c r="GP16" s="20"/>
      <c r="GQ16" s="20"/>
      <c r="GR16" s="2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</row>
    <row r="17" spans="1:214" s="2" customFormat="1" ht="25.5" customHeight="1">
      <c r="A17" s="13" t="s">
        <v>157</v>
      </c>
      <c r="B17" s="20"/>
      <c r="C17" s="13"/>
      <c r="D17" s="20"/>
      <c r="E17" s="20"/>
      <c r="F17" s="20"/>
      <c r="G17" s="20"/>
      <c r="H17" s="22"/>
      <c r="I17" s="22"/>
      <c r="J17" s="22"/>
      <c r="K17" s="22"/>
      <c r="L17" s="22"/>
      <c r="M17" s="22"/>
      <c r="N17" s="22"/>
      <c r="O17" s="22"/>
      <c r="P17" s="22"/>
      <c r="Q17" s="28"/>
      <c r="R17" s="20"/>
      <c r="S17" s="20"/>
      <c r="T17" s="35"/>
      <c r="U17" s="20"/>
      <c r="V17" s="20"/>
      <c r="W17" s="29"/>
      <c r="X17" s="20"/>
      <c r="Y17" s="20"/>
      <c r="Z17" s="20"/>
      <c r="AA17" s="26">
        <v>1500</v>
      </c>
      <c r="AB17" s="26">
        <v>1500</v>
      </c>
      <c r="AC17" s="30">
        <f>AB17/AA17</f>
        <v>1</v>
      </c>
      <c r="AD17" s="26">
        <v>1600</v>
      </c>
      <c r="AE17" s="26">
        <v>1600</v>
      </c>
      <c r="AF17" s="30">
        <f>AE17/AD17</f>
        <v>1</v>
      </c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56">
        <v>15</v>
      </c>
      <c r="AT17" s="18">
        <v>15</v>
      </c>
      <c r="AU17" s="30">
        <f t="shared" si="38"/>
        <v>1</v>
      </c>
      <c r="AV17" s="13"/>
      <c r="AW17" s="13"/>
      <c r="AX17" s="61"/>
      <c r="AY17" s="56">
        <v>4</v>
      </c>
      <c r="AZ17" s="18">
        <v>4</v>
      </c>
      <c r="BA17" s="30">
        <f t="shared" si="39"/>
        <v>1</v>
      </c>
      <c r="BB17" s="61"/>
      <c r="BC17" s="61"/>
      <c r="BD17" s="61"/>
      <c r="BE17" s="56"/>
      <c r="BF17" s="56"/>
      <c r="BG17" s="56"/>
      <c r="BH17" s="13">
        <v>216</v>
      </c>
      <c r="BI17" s="13">
        <v>565</v>
      </c>
      <c r="BJ17" s="30">
        <f t="shared" si="41"/>
        <v>2.615740740740741</v>
      </c>
      <c r="BK17" s="13">
        <v>1</v>
      </c>
      <c r="BL17" s="13">
        <v>1</v>
      </c>
      <c r="BM17" s="13">
        <v>1</v>
      </c>
      <c r="BN17" s="30">
        <f>BM17/BK17</f>
        <v>1</v>
      </c>
      <c r="BO17" s="13">
        <v>3500</v>
      </c>
      <c r="BP17" s="13">
        <v>3500</v>
      </c>
      <c r="BQ17" s="30">
        <f>BP17/BO17</f>
        <v>1</v>
      </c>
      <c r="BR17" s="18">
        <v>31</v>
      </c>
      <c r="BS17" s="18">
        <v>31</v>
      </c>
      <c r="BT17" s="30">
        <f t="shared" si="42"/>
        <v>1</v>
      </c>
      <c r="BU17" s="74"/>
      <c r="BV17" s="78">
        <v>1</v>
      </c>
      <c r="BW17" s="76"/>
      <c r="BX17" s="80">
        <v>50</v>
      </c>
      <c r="BY17" s="77">
        <v>54</v>
      </c>
      <c r="BZ17" s="79">
        <f t="shared" si="6"/>
        <v>1.08</v>
      </c>
      <c r="CA17" s="76"/>
      <c r="CB17" s="76"/>
      <c r="CC17" s="86"/>
      <c r="CD17" s="76"/>
      <c r="CE17" s="76"/>
      <c r="CF17" s="86"/>
      <c r="CG17" s="76"/>
      <c r="CH17" s="76"/>
      <c r="CI17" s="86"/>
      <c r="CJ17" s="76"/>
      <c r="CK17" s="76"/>
      <c r="CL17" s="86"/>
      <c r="CM17" s="20"/>
      <c r="CN17" s="20"/>
      <c r="CO17" s="20"/>
      <c r="CP17" s="20"/>
      <c r="CQ17" s="20"/>
      <c r="CR17" s="20"/>
      <c r="CS17" s="13"/>
      <c r="CT17" s="13"/>
      <c r="CU17" s="13"/>
      <c r="CV17" s="13"/>
      <c r="CW17" s="13"/>
      <c r="CX17" s="13"/>
      <c r="CY17" s="18">
        <v>769</v>
      </c>
      <c r="CZ17" s="18">
        <v>777</v>
      </c>
      <c r="DA17" s="92">
        <f t="shared" si="43"/>
        <v>1.010403120936281</v>
      </c>
      <c r="DB17" s="18">
        <v>43</v>
      </c>
      <c r="DC17" s="18">
        <v>50</v>
      </c>
      <c r="DD17" s="92">
        <f t="shared" si="44"/>
        <v>1.1627906976744187</v>
      </c>
      <c r="DE17" s="18">
        <v>338</v>
      </c>
      <c r="DF17" s="18">
        <v>332</v>
      </c>
      <c r="DG17" s="92">
        <f t="shared" si="45"/>
        <v>0.9822485207100592</v>
      </c>
      <c r="DH17" s="18">
        <v>10</v>
      </c>
      <c r="DI17" s="18">
        <v>12</v>
      </c>
      <c r="DJ17" s="92">
        <f t="shared" si="31"/>
        <v>1.2</v>
      </c>
      <c r="DK17" s="98"/>
      <c r="DL17" s="18">
        <v>105</v>
      </c>
      <c r="DM17" s="103">
        <v>37.68</v>
      </c>
      <c r="DN17" s="98"/>
      <c r="DO17" s="91"/>
      <c r="DP17" s="91"/>
      <c r="DQ17" s="98"/>
      <c r="DR17" s="18">
        <v>367</v>
      </c>
      <c r="DS17" s="18">
        <v>24</v>
      </c>
      <c r="DT17" s="18">
        <v>259</v>
      </c>
      <c r="DU17" s="18">
        <v>108</v>
      </c>
      <c r="DV17" s="106"/>
      <c r="DW17" s="18">
        <v>559</v>
      </c>
      <c r="DX17" s="18">
        <v>38.5</v>
      </c>
      <c r="DY17" s="26"/>
      <c r="DZ17" s="117"/>
      <c r="EA17" s="118"/>
      <c r="EB17" s="114"/>
      <c r="EC17" s="114"/>
      <c r="ED17" s="119"/>
      <c r="EE17" s="26"/>
      <c r="EF17" s="117"/>
      <c r="EG17" s="119"/>
      <c r="EH17" s="26"/>
      <c r="EI17" s="117"/>
      <c r="EJ17" s="119"/>
      <c r="EK17" s="117"/>
      <c r="EL17" s="117"/>
      <c r="EM17" s="124"/>
      <c r="EN17" s="26"/>
      <c r="EO17" s="117"/>
      <c r="EP17" s="118"/>
      <c r="EQ17" s="26"/>
      <c r="ER17" s="117"/>
      <c r="ES17" s="118"/>
      <c r="ET17" s="18">
        <v>40</v>
      </c>
      <c r="EU17" s="18">
        <v>156</v>
      </c>
      <c r="EV17" s="30">
        <f t="shared" si="15"/>
        <v>3.9</v>
      </c>
      <c r="EW17" s="18">
        <v>13</v>
      </c>
      <c r="EX17" s="18">
        <v>54</v>
      </c>
      <c r="EY17" s="30">
        <f t="shared" si="16"/>
        <v>4.153846153846154</v>
      </c>
      <c r="EZ17" s="18">
        <v>1</v>
      </c>
      <c r="FA17" s="18">
        <v>0</v>
      </c>
      <c r="FB17" s="30">
        <f t="shared" si="17"/>
        <v>0</v>
      </c>
      <c r="FC17" s="18">
        <v>1</v>
      </c>
      <c r="FD17" s="18">
        <v>0</v>
      </c>
      <c r="FE17" s="30">
        <f t="shared" si="18"/>
        <v>0</v>
      </c>
      <c r="FF17" s="138">
        <v>2</v>
      </c>
      <c r="FG17" s="138">
        <v>3</v>
      </c>
      <c r="FH17" s="30">
        <f t="shared" si="32"/>
        <v>1.5</v>
      </c>
      <c r="FI17" s="141">
        <v>0</v>
      </c>
      <c r="FJ17" s="138">
        <v>1</v>
      </c>
      <c r="FK17" s="30"/>
      <c r="FL17" s="141">
        <v>1</v>
      </c>
      <c r="FM17" s="138">
        <v>4</v>
      </c>
      <c r="FN17" s="30">
        <f t="shared" si="21"/>
        <v>4</v>
      </c>
      <c r="FO17" s="13">
        <v>13</v>
      </c>
      <c r="FP17" s="13">
        <v>13</v>
      </c>
      <c r="FQ17" s="30">
        <f t="shared" si="22"/>
        <v>1</v>
      </c>
      <c r="FR17" s="147">
        <v>8</v>
      </c>
      <c r="FS17" s="147">
        <v>8</v>
      </c>
      <c r="FT17" s="30">
        <f t="shared" si="23"/>
        <v>1</v>
      </c>
      <c r="FU17" s="48">
        <v>1</v>
      </c>
      <c r="FV17" s="48">
        <v>0</v>
      </c>
      <c r="FW17" s="46">
        <f t="shared" si="25"/>
        <v>0</v>
      </c>
      <c r="FX17" s="106"/>
      <c r="FY17" s="20"/>
      <c r="FZ17" s="20"/>
      <c r="GA17" s="18">
        <v>1</v>
      </c>
      <c r="GB17" s="18">
        <v>1</v>
      </c>
      <c r="GC17" s="73">
        <f>GB17/GA17</f>
        <v>1</v>
      </c>
      <c r="GD17" s="18">
        <v>2</v>
      </c>
      <c r="GE17" s="18">
        <v>6</v>
      </c>
      <c r="GF17" s="73">
        <f>GE17/GD17</f>
        <v>3</v>
      </c>
      <c r="GG17" s="18"/>
      <c r="GH17" s="18">
        <v>5</v>
      </c>
      <c r="GI17" s="151"/>
      <c r="GJ17" s="13"/>
      <c r="GK17" s="13"/>
      <c r="GL17" s="13"/>
      <c r="GM17" s="18">
        <v>15</v>
      </c>
      <c r="GN17" s="18">
        <v>15</v>
      </c>
      <c r="GO17" s="155">
        <f t="shared" si="29"/>
        <v>1</v>
      </c>
      <c r="GP17" s="20"/>
      <c r="GQ17" s="20"/>
      <c r="GR17" s="2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</row>
    <row r="18" spans="3:59" s="5" customFormat="1" ht="14.25">
      <c r="C18" s="21"/>
      <c r="AG18" s="50" t="s">
        <v>158</v>
      </c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64"/>
      <c r="BD18" s="64"/>
      <c r="BE18" s="51"/>
      <c r="BF18" s="51"/>
      <c r="BG18" s="51"/>
    </row>
    <row r="19" spans="3:59" s="5" customFormat="1" ht="1.5" customHeight="1">
      <c r="C19" s="2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64"/>
      <c r="BD19" s="64"/>
      <c r="BE19" s="51"/>
      <c r="BF19" s="51"/>
      <c r="BG19" s="51"/>
    </row>
  </sheetData>
  <sheetProtection/>
  <mergeCells count="150">
    <mergeCell ref="A1:P1"/>
    <mergeCell ref="Q1:AF1"/>
    <mergeCell ref="AG1:AR1"/>
    <mergeCell ref="AS1:BG1"/>
    <mergeCell ref="BH1:BT1"/>
    <mergeCell ref="BU1:CL1"/>
    <mergeCell ref="CM1:CX1"/>
    <mergeCell ref="CY1:DM1"/>
    <mergeCell ref="DN1:DX1"/>
    <mergeCell ref="DY1:ES1"/>
    <mergeCell ref="ET1:FE1"/>
    <mergeCell ref="FF1:FT1"/>
    <mergeCell ref="FU1:GI1"/>
    <mergeCell ref="GJ1:GR1"/>
    <mergeCell ref="B2:P2"/>
    <mergeCell ref="R2:Z2"/>
    <mergeCell ref="AA2:AF2"/>
    <mergeCell ref="AG2:AR2"/>
    <mergeCell ref="AS2:BG2"/>
    <mergeCell ref="BH2:BT2"/>
    <mergeCell ref="BU2:CL2"/>
    <mergeCell ref="CM2:CX2"/>
    <mergeCell ref="CY2:DM2"/>
    <mergeCell ref="DN2:DX2"/>
    <mergeCell ref="DY2:ES2"/>
    <mergeCell ref="ET2:FE2"/>
    <mergeCell ref="FF2:FN2"/>
    <mergeCell ref="FO2:FQ2"/>
    <mergeCell ref="FR2:FT2"/>
    <mergeCell ref="FU2:FW2"/>
    <mergeCell ref="FX2:FZ2"/>
    <mergeCell ref="GA2:GI2"/>
    <mergeCell ref="GJ2:GL2"/>
    <mergeCell ref="GM2:GO2"/>
    <mergeCell ref="GP2:GR2"/>
    <mergeCell ref="B3:P3"/>
    <mergeCell ref="R3:Z3"/>
    <mergeCell ref="AA3:AF3"/>
    <mergeCell ref="AG3:AR3"/>
    <mergeCell ref="AS3:BG3"/>
    <mergeCell ref="BH3:BJ3"/>
    <mergeCell ref="BK3:BT3"/>
    <mergeCell ref="BU3:CL3"/>
    <mergeCell ref="CM3:CR3"/>
    <mergeCell ref="CS3:CX3"/>
    <mergeCell ref="CY3:DM3"/>
    <mergeCell ref="DN3:DX3"/>
    <mergeCell ref="DY3:ES3"/>
    <mergeCell ref="ET3:FE3"/>
    <mergeCell ref="FF3:FN3"/>
    <mergeCell ref="FO3:FT3"/>
    <mergeCell ref="FU3:FW3"/>
    <mergeCell ref="FX3:FZ3"/>
    <mergeCell ref="GA3:GI3"/>
    <mergeCell ref="GJ3:GL3"/>
    <mergeCell ref="GM3:GO3"/>
    <mergeCell ref="GP3:GR3"/>
    <mergeCell ref="B4:D4"/>
    <mergeCell ref="E4:G4"/>
    <mergeCell ref="H4:J4"/>
    <mergeCell ref="K4:M4"/>
    <mergeCell ref="N4:P4"/>
    <mergeCell ref="R4:W4"/>
    <mergeCell ref="X4:Z4"/>
    <mergeCell ref="AA4:AC4"/>
    <mergeCell ref="AD4:AF4"/>
    <mergeCell ref="AG4:AI4"/>
    <mergeCell ref="AJ4:AL4"/>
    <mergeCell ref="AM4:AO4"/>
    <mergeCell ref="AS4:AX4"/>
    <mergeCell ref="AY4:BA4"/>
    <mergeCell ref="BB4:BD4"/>
    <mergeCell ref="BE4:BG4"/>
    <mergeCell ref="BH4:BJ4"/>
    <mergeCell ref="BK4:BQ4"/>
    <mergeCell ref="BR4:BT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D4"/>
    <mergeCell ref="DE4:DG4"/>
    <mergeCell ref="DH4:DJ4"/>
    <mergeCell ref="DK4:DM4"/>
    <mergeCell ref="DN4:DP4"/>
    <mergeCell ref="DQ4:DU4"/>
    <mergeCell ref="DV4:DX4"/>
    <mergeCell ref="DY4:EA4"/>
    <mergeCell ref="EB4:ED4"/>
    <mergeCell ref="EE4:EG4"/>
    <mergeCell ref="EH4:EJ4"/>
    <mergeCell ref="EK4:EM4"/>
    <mergeCell ref="EN4:EP4"/>
    <mergeCell ref="EQ4:ES4"/>
    <mergeCell ref="ET4:EV4"/>
    <mergeCell ref="EW4:EY4"/>
    <mergeCell ref="EZ4:FB4"/>
    <mergeCell ref="FC4:FE4"/>
    <mergeCell ref="FF4:FH4"/>
    <mergeCell ref="FI4:FK4"/>
    <mergeCell ref="FL4:FN4"/>
    <mergeCell ref="FO4:FQ4"/>
    <mergeCell ref="FR4:FT4"/>
    <mergeCell ref="FU4:FW4"/>
    <mergeCell ref="FX4:FZ4"/>
    <mergeCell ref="GA4:GC4"/>
    <mergeCell ref="GD4:GF4"/>
    <mergeCell ref="GG4:GI4"/>
    <mergeCell ref="GJ4:GL4"/>
    <mergeCell ref="GM4:GO4"/>
    <mergeCell ref="GP4:GR4"/>
    <mergeCell ref="EZ7:FE7"/>
    <mergeCell ref="A2:A5"/>
    <mergeCell ref="Q6:Q17"/>
    <mergeCell ref="AP4:AP5"/>
    <mergeCell ref="AQ4:AQ5"/>
    <mergeCell ref="AR4:AR5"/>
    <mergeCell ref="DK6:DK17"/>
    <mergeCell ref="DN6:DN17"/>
    <mergeCell ref="DQ6:DQ17"/>
    <mergeCell ref="DV6:DV17"/>
    <mergeCell ref="DY6:DY17"/>
    <mergeCell ref="DZ6:DZ17"/>
    <mergeCell ref="EA6:EA17"/>
    <mergeCell ref="EB6:EB17"/>
    <mergeCell ref="EC6:EC17"/>
    <mergeCell ref="ED6:ED17"/>
    <mergeCell ref="EE6:EE17"/>
    <mergeCell ref="EF6:EF17"/>
    <mergeCell ref="EG6:EG17"/>
    <mergeCell ref="EH6:EH17"/>
    <mergeCell ref="EI6:EI17"/>
    <mergeCell ref="EJ6:EJ17"/>
    <mergeCell ref="EK6:EK17"/>
    <mergeCell ref="EL6:EL17"/>
    <mergeCell ref="EM6:EM17"/>
    <mergeCell ref="EN6:EN17"/>
    <mergeCell ref="EO6:EO17"/>
    <mergeCell ref="EP6:EP17"/>
    <mergeCell ref="EQ6:EQ17"/>
    <mergeCell ref="ER6:ER17"/>
    <mergeCell ref="ES6:ES17"/>
    <mergeCell ref="FX6:FX17"/>
    <mergeCell ref="AG18:AR19"/>
  </mergeCells>
  <printOptions horizontalCentered="1"/>
  <pageMargins left="0.3541666666666667" right="0.15694444444444444" top="0.275" bottom="0.19652777777777777" header="0.2361111111111111" footer="0.19652777777777777"/>
  <pageSetup horizontalDpi="600" verticalDpi="600" orientation="landscape" paperSize="9" scale="94"/>
  <headerFooter scaleWithDoc="0" alignWithMargins="0">
    <oddFooter>&amp;C第 &amp;P 页</oddFooter>
  </headerFooter>
  <colBreaks count="3" manualBreakCount="3">
    <brk id="16" max="16" man="1"/>
    <brk id="32" max="65535" man="1"/>
    <brk id="4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刘斌</dc:creator>
  <cp:keywords/>
  <dc:description/>
  <cp:lastModifiedBy>uos</cp:lastModifiedBy>
  <cp:lastPrinted>2022-07-13T09:10:08Z</cp:lastPrinted>
  <dcterms:created xsi:type="dcterms:W3CDTF">2022-05-16T17:30:00Z</dcterms:created>
  <dcterms:modified xsi:type="dcterms:W3CDTF">2022-12-07T09:00:26Z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